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P004" sheetId="1" r:id="rId1"/>
  </sheets>
  <externalReferences>
    <externalReference r:id="rId4"/>
  </externalReferences>
  <definedNames>
    <definedName name="_xlnm.Print_Area" localSheetId="0">'IP004'!$A$1:$M$44</definedName>
  </definedNames>
  <calcPr fullCalcOnLoad="1"/>
</workbook>
</file>

<file path=xl/sharedStrings.xml><?xml version="1.0" encoding="utf-8"?>
<sst xmlns="http://schemas.openxmlformats.org/spreadsheetml/2006/main" count="68" uniqueCount="58">
  <si>
    <t>Observado Constantes</t>
  </si>
  <si>
    <t>Total</t>
  </si>
  <si>
    <t>Petroleros</t>
  </si>
  <si>
    <t>Gobierno Federal</t>
  </si>
  <si>
    <t>Derechos y aprovechamientos</t>
  </si>
  <si>
    <t>IEPS</t>
  </si>
  <si>
    <t>Pemex</t>
  </si>
  <si>
    <t>No Petroleros</t>
  </si>
  <si>
    <t>Tributarios</t>
  </si>
  <si>
    <t>IVA</t>
  </si>
  <si>
    <t>Importaciones</t>
  </si>
  <si>
    <t>No Tributarios</t>
  </si>
  <si>
    <t>CFE</t>
  </si>
  <si>
    <t>IMSS</t>
  </si>
  <si>
    <t>ISSSTE</t>
  </si>
  <si>
    <t>LFC</t>
  </si>
  <si>
    <t>Otros</t>
  </si>
  <si>
    <t>n.a.</t>
  </si>
  <si>
    <t>Partidas Informativas</t>
  </si>
  <si>
    <t>No tributarios</t>
  </si>
  <si>
    <t>Organismos y Empresas</t>
  </si>
  <si>
    <t>1/ Incluye el Impuesto al Activo.</t>
  </si>
  <si>
    <t>3/ Excluye las aportaciones del Gobierno Federal al ISSSTE.</t>
  </si>
  <si>
    <r>
      <t xml:space="preserve">ISR </t>
    </r>
    <r>
      <rPr>
        <vertAlign val="superscript"/>
        <sz val="10"/>
        <rFont val="Arial"/>
        <family val="2"/>
      </rPr>
      <t>1/</t>
    </r>
  </si>
  <si>
    <r>
      <t xml:space="preserve">Otros </t>
    </r>
    <r>
      <rPr>
        <vertAlign val="superscript"/>
        <sz val="10"/>
        <rFont val="Arial"/>
        <family val="2"/>
      </rPr>
      <t>2/</t>
    </r>
  </si>
  <si>
    <r>
      <t xml:space="preserve">Organismos y Empresas </t>
    </r>
    <r>
      <rPr>
        <vertAlign val="superscript"/>
        <sz val="10"/>
        <rFont val="Arial"/>
        <family val="2"/>
      </rPr>
      <t>3/</t>
    </r>
  </si>
  <si>
    <t>Diferencia</t>
  </si>
  <si>
    <t>Estimado</t>
  </si>
  <si>
    <t>Observado</t>
  </si>
  <si>
    <t>( Millones de pesos y porcentajes )</t>
  </si>
  <si>
    <t>Avance % observado vs. Estimado</t>
  </si>
  <si>
    <t>2/ Incluye Impuesto sobre Tenencia, ISAN, a la Exportación, accesorios y otros.</t>
  </si>
  <si>
    <t>Var. % real        2007/2006</t>
  </si>
  <si>
    <t>Ingresos Petroleros y No Petroleros del Sector Público Presupuestario 2007</t>
  </si>
  <si>
    <t>Impuesto a los rendimientos petroleros</t>
  </si>
  <si>
    <t>2006    Constantes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</si>
  <si>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</si>
  <si>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</si>
  <si>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</si>
  <si>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</si>
  <si>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</si>
  <si>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</si>
  <si>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</si>
  <si>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</si>
  <si>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Promedio</t>
  </si>
  <si>
    <t>2007    Constantes</t>
  </si>
  <si>
    <t>Nota: Para deflactar, se utilizó el INPC mensual,  (Base 2a Quincena de Junio de 2002=100).</t>
  </si>
  <si>
    <t>*La suma de los totales puede no coincidir con el total debido al redondeo.</t>
  </si>
  <si>
    <t>Enero</t>
  </si>
  <si>
    <t>Mes</t>
  </si>
  <si>
    <t>INPC</t>
  </si>
  <si>
    <t>Ene - Dic 2006</t>
  </si>
  <si>
    <t>Enero - Diciembre 2007</t>
  </si>
  <si>
    <t>Fuente: Elaborado por el CEFP de la H. Cámara de Diputados con base en datos de la SHCP, Informes sobre la Situación Económica, las Finanzas Públicas y la Deuda Pública, Cuarto Trimestre de 2007.</t>
  </si>
  <si>
    <t>Octubre</t>
  </si>
  <si>
    <t>Noviembre</t>
  </si>
  <si>
    <t>Diciembre</t>
  </si>
  <si>
    <t>n.e.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</si>
</sst>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%"/>
    <numFmt numFmtId="175" formatCode="0.00000000"/>
    <numFmt numFmtId="176" formatCode="0.000%"/>
    <numFmt numFmtId="177" formatCode="#,##0\ _P_t_a"/>
    <numFmt numFmtId="178" formatCode="#,##0;[Red]#,##0"/>
    <numFmt numFmtId="179" formatCode="#,##0.0\ _P_t_a"/>
    <numFmt numFmtId="180" formatCode="_-* #,##0.0_-;\-* #,##0.0_-;_-* &quot;-&quot;_-;_-@_-"/>
    <numFmt numFmtId="181" formatCode="0.0000"/>
    <numFmt numFmtId="182" formatCode="0.000"/>
    <numFmt numFmtId="183" formatCode="0.000000"/>
    <numFmt numFmtId="184" formatCode="0.00000"/>
    <numFmt numFmtId="185" formatCode="#,##0\ &quot;$&quot;;\-#,##0\ &quot;$&quot;"/>
    <numFmt numFmtId="186" formatCode="#,##0\ &quot;$&quot;;[Red]\-#,##0\ &quot;$&quot;"/>
    <numFmt numFmtId="187" formatCode="#,##0.00\ &quot;$&quot;;\-#,##0.00\ &quot;$&quot;"/>
    <numFmt numFmtId="188" formatCode="#,##0.00\ &quot;$&quot;;[Red]\-#,##0.00\ &quot;$&quot;"/>
    <numFmt numFmtId="189" formatCode="_-* #,##0\ &quot;$&quot;_-;\-* #,##0\ &quot;$&quot;_-;_-* &quot;-&quot;\ &quot;$&quot;_-;_-@_-"/>
    <numFmt numFmtId="190" formatCode="_-* #,##0\ _$_-;\-* #,##0\ _$_-;_-* &quot;-&quot;\ _$_-;_-@_-"/>
    <numFmt numFmtId="191" formatCode="_-* #,##0.00\ &quot;$&quot;_-;\-* #,##0.00\ &quot;$&quot;_-;_-* &quot;-&quot;??\ &quot;$&quot;_-;_-@_-"/>
    <numFmt numFmtId="192" formatCode="_-* #,##0.00\ _$_-;\-* #,##0.00\ _$_-;_-* &quot;-&quot;??\ _$_-;_-@_-"/>
    <numFmt numFmtId="193" formatCode="_-* #,##0\ _P_t_a_-;\-* #,##0\ _P_t_a_-;_-* &quot;-&quot;\ _P_t_a_-;_-@_-"/>
    <numFmt numFmtId="194" formatCode="_-* #,##0.00\ _P_t_a_-;\-* #,##0.00\ _P_t_a_-;_-* &quot;-&quot;??\ _P_t_a_-;_-@_-"/>
    <numFmt numFmtId="195" formatCode="_(* #,##0.00_);_(* \(#,##0.00\);_(* &quot;-&quot;??_);_(@_)"/>
    <numFmt numFmtId="196" formatCode="_(* #,##0.0_);_(* \(#,##0.0\);_(* &quot;-&quot;??_);_(@_)"/>
    <numFmt numFmtId="197" formatCode="_(&quot;$&quot;* #,##0.00_);_(&quot;$&quot;* \(#,##0.00\);_(&quot;$&quot;* &quot;-&quot;_);_(@_)"/>
    <numFmt numFmtId="198" formatCode="*-;*-;*-;*-"/>
    <numFmt numFmtId="199" formatCode="#,##0.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#,##0.0000"/>
    <numFmt numFmtId="204" formatCode="0.0000000"/>
    <numFmt numFmtId="205" formatCode="0.000000000"/>
    <numFmt numFmtId="206" formatCode="0.0000000000"/>
    <numFmt numFmtId="207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/>
    </xf>
    <xf numFmtId="173" fontId="0" fillId="2" borderId="1" xfId="0" applyNumberFormat="1" applyFill="1" applyBorder="1" applyAlignment="1">
      <alignment horizontal="right" wrapText="1"/>
    </xf>
    <xf numFmtId="173" fontId="0" fillId="2" borderId="1" xfId="0" applyNumberFormat="1" applyFill="1" applyBorder="1" applyAlignment="1">
      <alignment horizontal="right"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6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9" fillId="3" borderId="0" xfId="0" applyFont="1" applyFill="1" applyAlignment="1">
      <alignment/>
    </xf>
    <xf numFmtId="0" fontId="4" fillId="4" borderId="0" xfId="0" applyFont="1" applyFill="1" applyAlignment="1">
      <alignment/>
    </xf>
    <xf numFmtId="173" fontId="4" fillId="4" borderId="0" xfId="0" applyNumberFormat="1" applyFont="1" applyFill="1" applyAlignment="1">
      <alignment/>
    </xf>
    <xf numFmtId="173" fontId="0" fillId="4" borderId="0" xfId="0" applyNumberFormat="1" applyFill="1" applyAlignment="1">
      <alignment/>
    </xf>
    <xf numFmtId="0" fontId="0" fillId="4" borderId="0" xfId="0" applyFill="1" applyAlignment="1">
      <alignment horizontal="left" indent="2"/>
    </xf>
    <xf numFmtId="0" fontId="0" fillId="4" borderId="0" xfId="0" applyFill="1" applyAlignment="1">
      <alignment/>
    </xf>
    <xf numFmtId="0" fontId="0" fillId="4" borderId="0" xfId="0" applyFill="1" applyAlignment="1">
      <alignment horizontal="left" indent="4"/>
    </xf>
    <xf numFmtId="0" fontId="0" fillId="4" borderId="0" xfId="0" applyFill="1" applyAlignment="1">
      <alignment horizontal="left" indent="3"/>
    </xf>
    <xf numFmtId="0" fontId="0" fillId="4" borderId="0" xfId="0" applyFill="1" applyBorder="1" applyAlignment="1">
      <alignment horizontal="left" indent="3"/>
    </xf>
    <xf numFmtId="173" fontId="0" fillId="4" borderId="0" xfId="0" applyNumberFormat="1" applyFill="1" applyBorder="1" applyAlignment="1">
      <alignment/>
    </xf>
    <xf numFmtId="173" fontId="0" fillId="4" borderId="0" xfId="0" applyNumberFormat="1" applyFill="1" applyAlignment="1">
      <alignment horizontal="right"/>
    </xf>
    <xf numFmtId="0" fontId="0" fillId="4" borderId="1" xfId="0" applyFill="1" applyBorder="1" applyAlignment="1">
      <alignment horizontal="left" indent="3"/>
    </xf>
    <xf numFmtId="0" fontId="0" fillId="4" borderId="1" xfId="0" applyFill="1" applyBorder="1" applyAlignment="1">
      <alignment/>
    </xf>
    <xf numFmtId="173" fontId="0" fillId="4" borderId="1" xfId="0" applyNumberFormat="1" applyFill="1" applyBorder="1" applyAlignment="1">
      <alignment/>
    </xf>
    <xf numFmtId="173" fontId="4" fillId="4" borderId="1" xfId="0" applyNumberFormat="1" applyFont="1" applyFill="1" applyBorder="1" applyAlignment="1">
      <alignment/>
    </xf>
    <xf numFmtId="0" fontId="8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left" indent="2"/>
    </xf>
    <xf numFmtId="0" fontId="0" fillId="2" borderId="1" xfId="0" applyFill="1" applyBorder="1" applyAlignment="1">
      <alignment horizontal="right" wrapText="1"/>
    </xf>
    <xf numFmtId="0" fontId="4" fillId="5" borderId="0" xfId="0" applyFont="1" applyFill="1" applyAlignment="1">
      <alignment/>
    </xf>
    <xf numFmtId="173" fontId="4" fillId="5" borderId="0" xfId="0" applyNumberFormat="1" applyFont="1" applyFill="1" applyAlignment="1">
      <alignment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left" indent="1"/>
    </xf>
    <xf numFmtId="173" fontId="4" fillId="0" borderId="0" xfId="0" applyNumberFormat="1" applyFont="1" applyAlignment="1">
      <alignment/>
    </xf>
    <xf numFmtId="0" fontId="0" fillId="2" borderId="1" xfId="0" applyFill="1" applyBorder="1" applyAlignment="1">
      <alignment horizontal="center" vertical="center" wrapText="1"/>
    </xf>
    <xf numFmtId="173" fontId="0" fillId="3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173" fontId="0" fillId="3" borderId="0" xfId="0" applyNumberFormat="1" applyFill="1" applyAlignment="1">
      <alignment/>
    </xf>
    <xf numFmtId="199" fontId="0" fillId="3" borderId="0" xfId="0" applyNumberFormat="1" applyFont="1" applyFill="1" applyAlignment="1">
      <alignment/>
    </xf>
    <xf numFmtId="199" fontId="0" fillId="3" borderId="0" xfId="0" applyNumberFormat="1" applyFont="1" applyFill="1" applyAlignment="1">
      <alignment/>
    </xf>
    <xf numFmtId="199" fontId="0" fillId="3" borderId="0" xfId="0" applyNumberFormat="1" applyFont="1" applyFill="1" applyBorder="1" applyAlignment="1">
      <alignment wrapText="1"/>
    </xf>
    <xf numFmtId="199" fontId="7" fillId="3" borderId="0" xfId="0" applyNumberFormat="1" applyFont="1" applyFill="1" applyBorder="1" applyAlignment="1">
      <alignment wrapText="1"/>
    </xf>
    <xf numFmtId="184" fontId="0" fillId="0" borderId="0" xfId="0" applyNumberFormat="1" applyAlignment="1">
      <alignment/>
    </xf>
    <xf numFmtId="181" fontId="0" fillId="0" borderId="0" xfId="0" applyNumberFormat="1" applyAlignment="1">
      <alignment/>
    </xf>
    <xf numFmtId="173" fontId="4" fillId="3" borderId="0" xfId="0" applyNumberFormat="1" applyFont="1" applyFill="1" applyAlignment="1">
      <alignment/>
    </xf>
    <xf numFmtId="173" fontId="4" fillId="3" borderId="1" xfId="0" applyNumberFormat="1" applyFont="1" applyFill="1" applyBorder="1" applyAlignment="1">
      <alignment/>
    </xf>
    <xf numFmtId="199" fontId="0" fillId="0" borderId="0" xfId="0" applyNumberFormat="1" applyAlignment="1">
      <alignment/>
    </xf>
    <xf numFmtId="174" fontId="4" fillId="5" borderId="0" xfId="22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4" borderId="0" xfId="0" applyNumberFormat="1" applyFont="1" applyFill="1" applyAlignment="1">
      <alignment/>
    </xf>
    <xf numFmtId="173" fontId="0" fillId="4" borderId="0" xfId="0" applyNumberFormat="1" applyFont="1" applyFill="1" applyBorder="1" applyAlignment="1">
      <alignment/>
    </xf>
    <xf numFmtId="174" fontId="4" fillId="3" borderId="0" xfId="22" applyNumberFormat="1" applyFont="1" applyFill="1" applyAlignment="1">
      <alignment/>
    </xf>
    <xf numFmtId="174" fontId="4" fillId="3" borderId="1" xfId="22" applyNumberFormat="1" applyFont="1" applyFill="1" applyBorder="1" applyAlignment="1">
      <alignment/>
    </xf>
    <xf numFmtId="174" fontId="0" fillId="3" borderId="0" xfId="22" applyNumberFormat="1" applyFont="1" applyFill="1" applyAlignment="1">
      <alignment/>
    </xf>
    <xf numFmtId="174" fontId="0" fillId="3" borderId="0" xfId="22" applyNumberFormat="1" applyFont="1" applyFill="1" applyAlignment="1">
      <alignment horizontal="right"/>
    </xf>
    <xf numFmtId="203" fontId="4" fillId="0" borderId="0" xfId="0" applyNumberFormat="1" applyFont="1" applyAlignment="1">
      <alignment/>
    </xf>
    <xf numFmtId="173" fontId="7" fillId="3" borderId="0" xfId="0" applyNumberFormat="1" applyFont="1" applyFill="1" applyAlignment="1">
      <alignment/>
    </xf>
    <xf numFmtId="173" fontId="7" fillId="4" borderId="0" xfId="0" applyNumberFormat="1" applyFont="1" applyFill="1" applyAlignment="1">
      <alignment/>
    </xf>
    <xf numFmtId="173" fontId="11" fillId="4" borderId="0" xfId="0" applyNumberFormat="1" applyFont="1" applyFill="1" applyAlignment="1">
      <alignment/>
    </xf>
    <xf numFmtId="0" fontId="0" fillId="3" borderId="0" xfId="0" applyFill="1" applyAlignment="1">
      <alignment horizontal="justify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/>
    </xf>
    <xf numFmtId="0" fontId="0" fillId="3" borderId="0" xfId="0" applyFont="1" applyFill="1" applyAlignment="1">
      <alignment/>
    </xf>
    <xf numFmtId="182" fontId="0" fillId="0" borderId="0" xfId="0" applyNumberFormat="1" applyAlignment="1">
      <alignment/>
    </xf>
    <xf numFmtId="0" fontId="4" fillId="0" borderId="6" xfId="0" applyFont="1" applyBorder="1" applyAlignment="1">
      <alignment/>
    </xf>
    <xf numFmtId="0" fontId="0" fillId="3" borderId="0" xfId="0" applyFill="1" applyBorder="1" applyAlignment="1">
      <alignment/>
    </xf>
    <xf numFmtId="0" fontId="9" fillId="4" borderId="0" xfId="0" applyFont="1" applyFill="1" applyAlignment="1">
      <alignment horizontal="justify" wrapText="1"/>
    </xf>
    <xf numFmtId="0" fontId="0" fillId="3" borderId="0" xfId="0" applyFill="1" applyAlignment="1">
      <alignment horizontal="justify" wrapText="1"/>
    </xf>
    <xf numFmtId="0" fontId="4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4" borderId="0" xfId="0" applyFont="1" applyFill="1" applyBorder="1" applyAlignment="1">
      <alignment horizontal="justify" wrapText="1"/>
    </xf>
    <xf numFmtId="0" fontId="0" fillId="2" borderId="7" xfId="0" applyFill="1" applyBorder="1" applyAlignment="1">
      <alignment horizontal="center"/>
    </xf>
    <xf numFmtId="0" fontId="0" fillId="3" borderId="2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Linea horizontal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003"/>
    </sheetNames>
    <sheetDataSet>
      <sheetData sheetId="0">
        <row r="14">
          <cell r="C14">
            <v>448099.8</v>
          </cell>
          <cell r="F14">
            <v>452140.4</v>
          </cell>
          <cell r="G14">
            <v>526694.2</v>
          </cell>
        </row>
        <row r="15">
          <cell r="C15">
            <v>380576.1</v>
          </cell>
          <cell r="F15">
            <v>428710.7</v>
          </cell>
          <cell r="G15">
            <v>409078.7</v>
          </cell>
        </row>
        <row r="16">
          <cell r="F16">
            <v>59995.5</v>
          </cell>
          <cell r="G16">
            <v>-6732.3</v>
          </cell>
        </row>
        <row r="17">
          <cell r="C17">
            <v>31726.4</v>
          </cell>
          <cell r="F17">
            <v>27585.7</v>
          </cell>
          <cell r="G17">
            <v>32310.7</v>
          </cell>
        </row>
        <row r="18">
          <cell r="C18">
            <v>1609.3</v>
          </cell>
        </row>
        <row r="19">
          <cell r="F19">
            <v>35485.1</v>
          </cell>
          <cell r="G19">
            <v>39661.9</v>
          </cell>
        </row>
        <row r="21">
          <cell r="C21">
            <v>668730</v>
          </cell>
          <cell r="F21">
            <v>507898.30000000005</v>
          </cell>
          <cell r="G21">
            <v>706787.6</v>
          </cell>
          <cell r="H21">
            <v>431325.7335351267</v>
          </cell>
          <cell r="I21">
            <v>198889.29999999993</v>
          </cell>
        </row>
        <row r="23">
          <cell r="C23">
            <v>577717.9</v>
          </cell>
          <cell r="F23">
            <v>457874.60000000003</v>
          </cell>
          <cell r="G23">
            <v>549260.4</v>
          </cell>
        </row>
        <row r="26">
          <cell r="C26">
            <v>6514.6</v>
          </cell>
          <cell r="F26">
            <v>1396.9</v>
          </cell>
          <cell r="G26">
            <v>1255</v>
          </cell>
        </row>
        <row r="29">
          <cell r="C29">
            <v>0</v>
          </cell>
          <cell r="F29">
            <v>4345</v>
          </cell>
          <cell r="G29">
            <v>4270.2</v>
          </cell>
        </row>
        <row r="34">
          <cell r="C34">
            <v>317655</v>
          </cell>
          <cell r="F34">
            <v>338279.6</v>
          </cell>
          <cell r="G34">
            <v>374509.8</v>
          </cell>
          <cell r="H34">
            <v>228549.16272030465</v>
          </cell>
          <cell r="I34">
            <v>36230.20000000001</v>
          </cell>
        </row>
        <row r="35">
          <cell r="F35">
            <v>216261.2</v>
          </cell>
          <cell r="G35">
            <v>221618.4</v>
          </cell>
        </row>
        <row r="36">
          <cell r="C36">
            <v>583.5</v>
          </cell>
          <cell r="F36">
            <v>-3195.2</v>
          </cell>
          <cell r="G36">
            <v>-3260.5</v>
          </cell>
        </row>
        <row r="37">
          <cell r="C37">
            <v>143970.69999999998</v>
          </cell>
          <cell r="F37">
            <v>149972.2</v>
          </cell>
          <cell r="G37">
            <v>155231.6</v>
          </cell>
        </row>
        <row r="38">
          <cell r="C38">
            <v>34515.7</v>
          </cell>
          <cell r="F38">
            <v>25279</v>
          </cell>
          <cell r="G38">
            <v>26000.1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2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12.28125" style="0" bestFit="1" customWidth="1"/>
    <col min="2" max="2" width="19.7109375" style="0" customWidth="1"/>
    <col min="3" max="3" width="7.57421875" style="0" customWidth="1"/>
    <col min="4" max="4" width="12.140625" style="0" bestFit="1" customWidth="1"/>
    <col min="5" max="5" width="11.7109375" style="0" hidden="1" customWidth="1"/>
    <col min="6" max="6" width="1.1484375" style="0" customWidth="1"/>
    <col min="7" max="7" width="11.7109375" style="0" bestFit="1" customWidth="1"/>
    <col min="8" max="8" width="12.28125" style="0" customWidth="1"/>
    <col min="9" max="10" width="11.8515625" style="0" hidden="1" customWidth="1"/>
    <col min="11" max="11" width="12.28125" style="0" customWidth="1"/>
    <col min="12" max="12" width="12.7109375" style="0" customWidth="1"/>
    <col min="13" max="13" width="11.00390625" style="8" customWidth="1"/>
    <col min="14" max="14" width="11.57421875" style="0" bestFit="1" customWidth="1"/>
    <col min="15" max="15" width="11.57421875" style="0" hidden="1" customWidth="1"/>
    <col min="16" max="16" width="12.7109375" style="0" hidden="1" customWidth="1"/>
    <col min="17" max="17" width="11.57421875" style="0" hidden="1" customWidth="1"/>
  </cols>
  <sheetData>
    <row r="1" spans="1:13" ht="15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"/>
      <c r="B4" s="2"/>
      <c r="C4" s="2"/>
      <c r="D4" s="85"/>
      <c r="E4" s="85"/>
      <c r="F4" s="2"/>
      <c r="G4" s="82" t="s">
        <v>52</v>
      </c>
      <c r="H4" s="82"/>
      <c r="I4" s="82"/>
      <c r="J4" s="82"/>
      <c r="K4" s="82"/>
      <c r="L4" s="82"/>
      <c r="M4" s="83" t="s">
        <v>32</v>
      </c>
    </row>
    <row r="5" spans="1:13" ht="39" customHeight="1">
      <c r="A5" s="3"/>
      <c r="B5" s="3"/>
      <c r="C5" s="4"/>
      <c r="D5" s="41" t="s">
        <v>51</v>
      </c>
      <c r="E5" s="41" t="s">
        <v>35</v>
      </c>
      <c r="F5" s="5"/>
      <c r="G5" s="6" t="s">
        <v>27</v>
      </c>
      <c r="H5" s="6" t="s">
        <v>28</v>
      </c>
      <c r="I5" s="6" t="s">
        <v>0</v>
      </c>
      <c r="J5" s="41" t="s">
        <v>45</v>
      </c>
      <c r="K5" s="3" t="s">
        <v>26</v>
      </c>
      <c r="L5" s="35" t="s">
        <v>30</v>
      </c>
      <c r="M5" s="84"/>
    </row>
    <row r="6" spans="1:17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P6" s="9"/>
      <c r="Q6" s="9"/>
    </row>
    <row r="7" spans="1:17" s="10" customFormat="1" ht="12.75">
      <c r="A7" s="36" t="s">
        <v>1</v>
      </c>
      <c r="B7" s="36"/>
      <c r="C7" s="36"/>
      <c r="D7" s="37">
        <f>D9+D16</f>
        <v>2263602.5999999996</v>
      </c>
      <c r="E7" s="37">
        <f>D7/P$29*100</f>
        <v>1926504.9111993497</v>
      </c>
      <c r="F7" s="37">
        <f>F9+F16</f>
        <v>0</v>
      </c>
      <c r="G7" s="37">
        <f>G9+G16</f>
        <v>2238412.5</v>
      </c>
      <c r="H7" s="37">
        <f>H9+H16</f>
        <v>2485638.5999999996</v>
      </c>
      <c r="I7" s="37" t="e">
        <f>H7/$Q$7*100</f>
        <v>#DIV/0!</v>
      </c>
      <c r="J7" s="37">
        <f>H7/Q$29*100</f>
        <v>2033715.4020840114</v>
      </c>
      <c r="K7" s="37">
        <f>H7-G7</f>
        <v>247226.09999999963</v>
      </c>
      <c r="L7" s="37">
        <f>H7/G7*100</f>
        <v>111.04470690723893</v>
      </c>
      <c r="M7" s="56">
        <f>J7/E7-1</f>
        <v>0.055650255683966865</v>
      </c>
      <c r="N7" s="40"/>
      <c r="P7" s="43"/>
      <c r="Q7" s="43"/>
    </row>
    <row r="8" spans="1:14" s="10" customFormat="1" ht="3.75" customHeight="1">
      <c r="A8" s="18"/>
      <c r="B8" s="18"/>
      <c r="C8" s="18"/>
      <c r="D8" s="19"/>
      <c r="E8" s="53"/>
      <c r="F8" s="19"/>
      <c r="G8" s="19"/>
      <c r="H8" s="19"/>
      <c r="I8" s="19"/>
      <c r="J8" s="53"/>
      <c r="K8" s="19"/>
      <c r="L8" s="19"/>
      <c r="M8" s="60"/>
      <c r="N8" s="40"/>
    </row>
    <row r="9" spans="1:14" s="10" customFormat="1" ht="12.75">
      <c r="A9" s="38" t="s">
        <v>2</v>
      </c>
      <c r="B9" s="36"/>
      <c r="C9" s="36"/>
      <c r="D9" s="37">
        <f>D10+D14</f>
        <v>861279.3</v>
      </c>
      <c r="E9" s="37">
        <f aca="true" t="shared" si="0" ref="E9:E14">D9/P$29*100</f>
        <v>733016.8296167969</v>
      </c>
      <c r="F9" s="37">
        <f>F10+F14</f>
        <v>0</v>
      </c>
      <c r="G9" s="37">
        <f>G10+G14</f>
        <v>818770.6000000001</v>
      </c>
      <c r="H9" s="37">
        <f>H10+H14</f>
        <v>884729.5</v>
      </c>
      <c r="I9" s="37" t="e">
        <f>I10+I14</f>
        <v>#DIV/0!</v>
      </c>
      <c r="J9" s="37">
        <f>H9/Q$29*100</f>
        <v>723873.5393102146</v>
      </c>
      <c r="K9" s="37">
        <f aca="true" t="shared" si="1" ref="K9:K14">H9-G9</f>
        <v>65958.8999999999</v>
      </c>
      <c r="L9" s="37">
        <f aca="true" t="shared" si="2" ref="L9:L14">H9/G9*100</f>
        <v>108.05584616741244</v>
      </c>
      <c r="M9" s="56">
        <f aca="true" t="shared" si="3" ref="M9:M37">J9/E9-1</f>
        <v>-0.012473506660634515</v>
      </c>
      <c r="N9" s="40"/>
    </row>
    <row r="10" spans="1:14" ht="12.75">
      <c r="A10" s="21" t="s">
        <v>3</v>
      </c>
      <c r="B10" s="22"/>
      <c r="C10" s="22"/>
      <c r="D10" s="19">
        <f>D11+D12+D13</f>
        <v>543624.3</v>
      </c>
      <c r="E10" s="42">
        <f t="shared" si="0"/>
        <v>462667.29142178444</v>
      </c>
      <c r="F10" s="19">
        <f>F11+F12+F13</f>
        <v>0</v>
      </c>
      <c r="G10" s="19">
        <f>G11+G12</f>
        <v>480491.00000000006</v>
      </c>
      <c r="H10" s="19">
        <f>H11+H12+H13</f>
        <v>510219.7</v>
      </c>
      <c r="I10" s="19" t="e">
        <f>H10/$Q$7*100</f>
        <v>#DIV/0!</v>
      </c>
      <c r="J10" s="42">
        <f>H10/Q$29*100</f>
        <v>417454.75884413917</v>
      </c>
      <c r="K10" s="20">
        <f t="shared" si="1"/>
        <v>29728.699999999953</v>
      </c>
      <c r="L10" s="20">
        <f t="shared" si="2"/>
        <v>106.18715022757969</v>
      </c>
      <c r="M10" s="62">
        <f t="shared" si="3"/>
        <v>-0.09772148024276017</v>
      </c>
      <c r="N10" s="40"/>
    </row>
    <row r="11" spans="1:18" ht="12.75">
      <c r="A11" s="23" t="s">
        <v>4</v>
      </c>
      <c r="B11" s="22"/>
      <c r="C11" s="22"/>
      <c r="D11" s="20">
        <f>'[1]IP003'!$C$23+'[1]IP003'!$C$26+'[1]IP003'!$C$29</f>
        <v>584232.5</v>
      </c>
      <c r="E11" s="42">
        <f t="shared" si="0"/>
        <v>497228.08258493536</v>
      </c>
      <c r="F11" s="20"/>
      <c r="G11" s="20">
        <f>'[1]IP003'!F23+'[1]IP003'!F26+'[1]IP003'!F29</f>
        <v>463616.50000000006</v>
      </c>
      <c r="H11" s="20">
        <f>'[1]IP003'!G23+'[1]IP003'!G26+'[1]IP003'!G29</f>
        <v>554785.6</v>
      </c>
      <c r="I11" s="19" t="e">
        <f>H11/$Q$7*100</f>
        <v>#DIV/0!</v>
      </c>
      <c r="J11" s="42">
        <f>H11/Q$29*100</f>
        <v>453917.96682527364</v>
      </c>
      <c r="K11" s="20">
        <f t="shared" si="1"/>
        <v>91169.09999999992</v>
      </c>
      <c r="L11" s="20">
        <f t="shared" si="2"/>
        <v>119.66476602968183</v>
      </c>
      <c r="M11" s="62">
        <f t="shared" si="3"/>
        <v>-0.08710311681211924</v>
      </c>
      <c r="N11" s="40"/>
      <c r="O11" s="57"/>
      <c r="R11" s="11"/>
    </row>
    <row r="12" spans="1:14" ht="12.75">
      <c r="A12" s="23" t="s">
        <v>5</v>
      </c>
      <c r="B12" s="22"/>
      <c r="C12" s="22"/>
      <c r="D12" s="20">
        <v>-42217.5</v>
      </c>
      <c r="E12" s="65">
        <f t="shared" si="0"/>
        <v>-35930.432792645915</v>
      </c>
      <c r="F12" s="66"/>
      <c r="G12" s="66">
        <v>16874.5</v>
      </c>
      <c r="H12" s="66">
        <v>-48304.3</v>
      </c>
      <c r="I12" s="67" t="e">
        <f>H12/$Q$7*100</f>
        <v>#DIV/0!</v>
      </c>
      <c r="J12" s="65">
        <f>H12/Q$29*100</f>
        <v>-39521.91557408495</v>
      </c>
      <c r="K12" s="20">
        <f t="shared" si="1"/>
        <v>-65178.8</v>
      </c>
      <c r="L12" s="20">
        <f t="shared" si="2"/>
        <v>-286.25618536845536</v>
      </c>
      <c r="M12" s="63" t="s">
        <v>17</v>
      </c>
      <c r="N12" s="40"/>
    </row>
    <row r="13" spans="1:14" ht="12.75">
      <c r="A13" s="23" t="s">
        <v>34</v>
      </c>
      <c r="B13" s="22"/>
      <c r="C13" s="22"/>
      <c r="D13" s="20">
        <f>'[1]IP003'!$C$18</f>
        <v>1609.3</v>
      </c>
      <c r="E13" s="42">
        <f t="shared" si="0"/>
        <v>1369.641629494998</v>
      </c>
      <c r="F13" s="20"/>
      <c r="G13" s="27" t="s">
        <v>57</v>
      </c>
      <c r="H13" s="27">
        <v>3738.4</v>
      </c>
      <c r="I13" s="19"/>
      <c r="J13" s="42">
        <f>H13/Q$29*100</f>
        <v>3058.7075929505077</v>
      </c>
      <c r="K13" s="27" t="s">
        <v>17</v>
      </c>
      <c r="L13" s="27" t="s">
        <v>17</v>
      </c>
      <c r="M13" s="27" t="s">
        <v>17</v>
      </c>
      <c r="N13" s="40"/>
    </row>
    <row r="14" spans="1:14" ht="12.75">
      <c r="A14" s="21" t="s">
        <v>6</v>
      </c>
      <c r="B14" s="22"/>
      <c r="C14" s="22"/>
      <c r="D14" s="20">
        <f>'[1]IP003'!$C$34</f>
        <v>317655</v>
      </c>
      <c r="E14" s="42">
        <f t="shared" si="0"/>
        <v>270349.5381950125</v>
      </c>
      <c r="F14" s="20"/>
      <c r="G14" s="20">
        <f>'[1]IP003'!F34</f>
        <v>338279.6</v>
      </c>
      <c r="H14" s="20">
        <f>'[1]IP003'!G34</f>
        <v>374509.8</v>
      </c>
      <c r="I14" s="20">
        <f>'[1]IP003'!H34</f>
        <v>228549.16272030465</v>
      </c>
      <c r="J14" s="20">
        <f>'[1]IP003'!I34</f>
        <v>36230.20000000001</v>
      </c>
      <c r="K14" s="20">
        <f t="shared" si="1"/>
        <v>36230.20000000001</v>
      </c>
      <c r="L14" s="20">
        <f t="shared" si="2"/>
        <v>110.71013445682212</v>
      </c>
      <c r="M14" s="62">
        <f t="shared" si="3"/>
        <v>-0.8659875646842573</v>
      </c>
      <c r="N14" s="40"/>
    </row>
    <row r="15" spans="1:14" ht="3.75" customHeight="1">
      <c r="A15" s="22"/>
      <c r="B15" s="22"/>
      <c r="C15" s="22"/>
      <c r="D15" s="20"/>
      <c r="E15" s="53"/>
      <c r="F15" s="20"/>
      <c r="G15" s="20"/>
      <c r="H15" s="20"/>
      <c r="I15" s="19"/>
      <c r="J15" s="53"/>
      <c r="K15" s="20"/>
      <c r="L15" s="20"/>
      <c r="M15" s="60"/>
      <c r="N15" s="40"/>
    </row>
    <row r="16" spans="1:17" s="10" customFormat="1" ht="13.5" thickBot="1">
      <c r="A16" s="39" t="s">
        <v>7</v>
      </c>
      <c r="B16" s="36"/>
      <c r="C16" s="36"/>
      <c r="D16" s="37">
        <f>D17+D26</f>
        <v>1402323.2999999998</v>
      </c>
      <c r="E16" s="37">
        <f aca="true" t="shared" si="4" ref="E16:E32">D16/P$29*100</f>
        <v>1193488.081582553</v>
      </c>
      <c r="F16" s="37">
        <f>F17+F26</f>
        <v>0</v>
      </c>
      <c r="G16" s="37">
        <f>G17+G26</f>
        <v>1419641.9</v>
      </c>
      <c r="H16" s="37">
        <f>H17+H26</f>
        <v>1600909.0999999996</v>
      </c>
      <c r="I16" s="37" t="e">
        <f aca="true" t="shared" si="5" ref="I16:I31">H16/$Q$7*100</f>
        <v>#DIV/0!</v>
      </c>
      <c r="J16" s="37">
        <f aca="true" t="shared" si="6" ref="J16:J23">H16/Q$29*100</f>
        <v>1309841.8627737968</v>
      </c>
      <c r="K16" s="37">
        <f aca="true" t="shared" si="7" ref="K16:K31">H16-G16</f>
        <v>181267.19999999972</v>
      </c>
      <c r="L16" s="37">
        <f aca="true" t="shared" si="8" ref="L16:L30">H16/G16*100</f>
        <v>112.76851577852132</v>
      </c>
      <c r="M16" s="56">
        <f t="shared" si="3"/>
        <v>0.09749052628741794</v>
      </c>
      <c r="N16" s="40"/>
      <c r="O16" s="74" t="s">
        <v>49</v>
      </c>
      <c r="P16" s="78" t="s">
        <v>50</v>
      </c>
      <c r="Q16" s="78"/>
    </row>
    <row r="17" spans="1:17" ht="12.75">
      <c r="A17" s="21" t="s">
        <v>3</v>
      </c>
      <c r="B17" s="22"/>
      <c r="C17" s="22"/>
      <c r="D17" s="20">
        <f>D18+D24</f>
        <v>1015183.7999999999</v>
      </c>
      <c r="E17" s="42">
        <f t="shared" si="4"/>
        <v>864001.7362014068</v>
      </c>
      <c r="F17" s="58"/>
      <c r="G17" s="58">
        <f>G18+G24</f>
        <v>1031324.7</v>
      </c>
      <c r="H17" s="58">
        <f>H18+H24</f>
        <v>1201319.4999999998</v>
      </c>
      <c r="I17" s="58" t="e">
        <f t="shared" si="5"/>
        <v>#DIV/0!</v>
      </c>
      <c r="J17" s="42">
        <f t="shared" si="6"/>
        <v>982903.1340170946</v>
      </c>
      <c r="K17" s="20">
        <f t="shared" si="7"/>
        <v>169994.7999999998</v>
      </c>
      <c r="L17" s="20">
        <f t="shared" si="8"/>
        <v>116.4831502629579</v>
      </c>
      <c r="M17" s="62">
        <f t="shared" si="3"/>
        <v>0.1376170820424958</v>
      </c>
      <c r="N17" s="40"/>
      <c r="O17" s="72" t="s">
        <v>48</v>
      </c>
      <c r="P17">
        <v>116.983</v>
      </c>
      <c r="Q17" s="73">
        <v>121.64</v>
      </c>
    </row>
    <row r="18" spans="1:17" ht="13.5" thickBot="1">
      <c r="A18" s="24" t="s">
        <v>8</v>
      </c>
      <c r="B18" s="22"/>
      <c r="C18" s="22"/>
      <c r="D18" s="20">
        <f>SUM(D19:D23)</f>
        <v>930686.2999999999</v>
      </c>
      <c r="E18" s="42">
        <f t="shared" si="4"/>
        <v>792087.6781710498</v>
      </c>
      <c r="F18" s="58">
        <f>SUM(F19:F23)</f>
        <v>0</v>
      </c>
      <c r="G18" s="58">
        <f>SUM(G19:G23)</f>
        <v>987042.9</v>
      </c>
      <c r="H18" s="58">
        <f>SUM(H19:H23)</f>
        <v>1049317.4999999998</v>
      </c>
      <c r="I18" s="58" t="e">
        <f t="shared" si="5"/>
        <v>#DIV/0!</v>
      </c>
      <c r="J18" s="42">
        <f t="shared" si="6"/>
        <v>858537.1829300886</v>
      </c>
      <c r="K18" s="20">
        <f t="shared" si="7"/>
        <v>62274.599999999744</v>
      </c>
      <c r="L18" s="20">
        <f t="shared" si="8"/>
        <v>106.30920905261563</v>
      </c>
      <c r="M18" s="62">
        <f t="shared" si="3"/>
        <v>0.08389160264741435</v>
      </c>
      <c r="N18" s="40"/>
      <c r="O18" s="8" t="s">
        <v>36</v>
      </c>
      <c r="P18" s="47">
        <v>117.162</v>
      </c>
      <c r="Q18" s="47">
        <v>121.98</v>
      </c>
    </row>
    <row r="19" spans="1:21" ht="15" thickBot="1">
      <c r="A19" s="23" t="s">
        <v>23</v>
      </c>
      <c r="B19" s="22"/>
      <c r="C19" s="22"/>
      <c r="D19" s="20">
        <f>'[1]IP003'!$C$14</f>
        <v>448099.8</v>
      </c>
      <c r="E19" s="42">
        <f t="shared" si="4"/>
        <v>381368.3839236828</v>
      </c>
      <c r="F19" s="58"/>
      <c r="G19" s="58">
        <f>'[1]IP003'!F14</f>
        <v>452140.4</v>
      </c>
      <c r="H19" s="58">
        <f>'[1]IP003'!G14</f>
        <v>526694.2</v>
      </c>
      <c r="I19" s="58" t="e">
        <f t="shared" si="5"/>
        <v>#DIV/0!</v>
      </c>
      <c r="J19" s="42">
        <f t="shared" si="6"/>
        <v>430933.9687307385</v>
      </c>
      <c r="K19" s="20">
        <f t="shared" si="7"/>
        <v>74553.79999999993</v>
      </c>
      <c r="L19" s="20">
        <f t="shared" si="8"/>
        <v>116.48908171001749</v>
      </c>
      <c r="M19" s="62">
        <f t="shared" si="3"/>
        <v>0.12996773433891806</v>
      </c>
      <c r="N19" s="40"/>
      <c r="O19" s="46" t="s">
        <v>37</v>
      </c>
      <c r="P19" s="47">
        <v>117.309</v>
      </c>
      <c r="Q19" s="47">
        <v>122.244</v>
      </c>
      <c r="R19" s="12"/>
      <c r="S19" s="12"/>
      <c r="T19" s="13"/>
      <c r="U19" s="13"/>
    </row>
    <row r="20" spans="1:21" ht="13.5" thickBot="1">
      <c r="A20" s="23" t="s">
        <v>9</v>
      </c>
      <c r="B20" s="22"/>
      <c r="C20" s="22"/>
      <c r="D20" s="20">
        <f>'[1]IP003'!$C$15</f>
        <v>380576.1</v>
      </c>
      <c r="E20" s="42">
        <f t="shared" si="4"/>
        <v>323900.37267809064</v>
      </c>
      <c r="F20" s="58"/>
      <c r="G20" s="58">
        <f>'[1]IP003'!F15</f>
        <v>428710.7</v>
      </c>
      <c r="H20" s="58">
        <f>'[1]IP003'!G15</f>
        <v>409078.7</v>
      </c>
      <c r="I20" s="58" t="e">
        <f t="shared" si="5"/>
        <v>#DIV/0!</v>
      </c>
      <c r="J20" s="42">
        <f t="shared" si="6"/>
        <v>334702.5801958921</v>
      </c>
      <c r="K20" s="20">
        <f t="shared" si="7"/>
        <v>-19632</v>
      </c>
      <c r="L20" s="20">
        <f t="shared" si="8"/>
        <v>95.42068812371608</v>
      </c>
      <c r="M20" s="62">
        <f t="shared" si="3"/>
        <v>0.033350401632718185</v>
      </c>
      <c r="N20" s="40"/>
      <c r="O20" s="8" t="s">
        <v>38</v>
      </c>
      <c r="P20" s="47">
        <v>117.481</v>
      </c>
      <c r="Q20" s="48">
        <v>122.171</v>
      </c>
      <c r="R20" s="15"/>
      <c r="S20" s="15"/>
      <c r="T20" s="15"/>
      <c r="U20" s="15"/>
    </row>
    <row r="21" spans="1:21" ht="13.5" thickBot="1">
      <c r="A21" s="23" t="s">
        <v>5</v>
      </c>
      <c r="B21" s="22"/>
      <c r="C21" s="22"/>
      <c r="D21" s="20">
        <f>4716.1+15000.6+16353.3+10.9+895</f>
        <v>36975.9</v>
      </c>
      <c r="E21" s="42">
        <f t="shared" si="4"/>
        <v>31469.41647178531</v>
      </c>
      <c r="F21" s="58"/>
      <c r="G21" s="58">
        <f>'[1]IP003'!F16-G12</f>
        <v>43121</v>
      </c>
      <c r="H21" s="58">
        <f>'[1]IP003'!G16-H12</f>
        <v>41572</v>
      </c>
      <c r="I21" s="58" t="e">
        <f t="shared" si="5"/>
        <v>#DIV/0!</v>
      </c>
      <c r="J21" s="42">
        <f t="shared" si="6"/>
        <v>34013.64007440041</v>
      </c>
      <c r="K21" s="20">
        <f t="shared" si="7"/>
        <v>-1549</v>
      </c>
      <c r="L21" s="20">
        <f t="shared" si="8"/>
        <v>96.40778275086384</v>
      </c>
      <c r="M21" s="62">
        <f t="shared" si="3"/>
        <v>0.08084749855136941</v>
      </c>
      <c r="N21" s="40"/>
      <c r="O21" s="46" t="s">
        <v>39</v>
      </c>
      <c r="P21" s="47">
        <v>116.958</v>
      </c>
      <c r="Q21" s="48">
        <v>121.575</v>
      </c>
      <c r="R21" s="16"/>
      <c r="S21" s="16"/>
      <c r="T21" s="16"/>
      <c r="U21" s="16"/>
    </row>
    <row r="22" spans="1:21" ht="13.5" thickBot="1">
      <c r="A22" s="23" t="s">
        <v>10</v>
      </c>
      <c r="B22" s="22"/>
      <c r="C22" s="22"/>
      <c r="D22" s="20">
        <f>'[1]IP003'!$C$17</f>
        <v>31726.4</v>
      </c>
      <c r="E22" s="42">
        <f t="shared" si="4"/>
        <v>27001.67662586845</v>
      </c>
      <c r="F22" s="58"/>
      <c r="G22" s="58">
        <f>'[1]IP003'!F17</f>
        <v>27585.7</v>
      </c>
      <c r="H22" s="58">
        <f>'[1]IP003'!G17</f>
        <v>32310.7</v>
      </c>
      <c r="I22" s="58" t="e">
        <f t="shared" si="5"/>
        <v>#DIV/0!</v>
      </c>
      <c r="J22" s="42">
        <f t="shared" si="6"/>
        <v>26436.171470026205</v>
      </c>
      <c r="K22" s="20">
        <f t="shared" si="7"/>
        <v>4725</v>
      </c>
      <c r="L22" s="20">
        <f t="shared" si="8"/>
        <v>117.12843973508014</v>
      </c>
      <c r="M22" s="62">
        <f t="shared" si="3"/>
        <v>-0.020943334877971065</v>
      </c>
      <c r="N22" s="40"/>
      <c r="O22" s="8" t="s">
        <v>40</v>
      </c>
      <c r="P22" s="47">
        <v>117.059</v>
      </c>
      <c r="Q22" s="47">
        <v>121.721</v>
      </c>
      <c r="R22" s="15"/>
      <c r="S22" s="15"/>
      <c r="T22" s="15"/>
      <c r="U22" s="15"/>
    </row>
    <row r="23" spans="1:21" ht="15" thickBot="1">
      <c r="A23" s="23" t="s">
        <v>24</v>
      </c>
      <c r="B23" s="22"/>
      <c r="C23" s="22"/>
      <c r="D23" s="20">
        <f>10483.1+5135.7+17689.3</f>
        <v>33308.1</v>
      </c>
      <c r="E23" s="42">
        <f t="shared" si="4"/>
        <v>28347.828471622655</v>
      </c>
      <c r="F23" s="58"/>
      <c r="G23" s="58">
        <f>'[1]IP003'!F19</f>
        <v>35485.1</v>
      </c>
      <c r="H23" s="58">
        <f>'[1]IP003'!G19</f>
        <v>39661.9</v>
      </c>
      <c r="I23" s="58" t="e">
        <f t="shared" si="5"/>
        <v>#DIV/0!</v>
      </c>
      <c r="J23" s="42">
        <f t="shared" si="6"/>
        <v>32450.8224590316</v>
      </c>
      <c r="K23" s="20">
        <f t="shared" si="7"/>
        <v>4176.800000000003</v>
      </c>
      <c r="L23" s="20">
        <f t="shared" si="8"/>
        <v>111.77057412829612</v>
      </c>
      <c r="M23" s="62">
        <f t="shared" si="3"/>
        <v>0.14473750578518585</v>
      </c>
      <c r="N23" s="40"/>
      <c r="O23" s="46" t="s">
        <v>41</v>
      </c>
      <c r="P23" s="47">
        <v>117.38</v>
      </c>
      <c r="Q23" s="47">
        <v>122.238</v>
      </c>
      <c r="R23" s="16"/>
      <c r="S23" s="16"/>
      <c r="T23" s="16"/>
      <c r="U23" s="16"/>
    </row>
    <row r="24" spans="1:21" ht="13.5" thickBot="1">
      <c r="A24" s="24" t="s">
        <v>11</v>
      </c>
      <c r="B24" s="22"/>
      <c r="C24" s="22"/>
      <c r="D24" s="20">
        <f>'[1]IP003'!$C$21-D11</f>
        <v>84497.5</v>
      </c>
      <c r="E24" s="42">
        <f t="shared" si="4"/>
        <v>71914.05803035705</v>
      </c>
      <c r="F24" s="58"/>
      <c r="G24" s="58">
        <f>'[1]IP003'!F21-G11</f>
        <v>44281.79999999999</v>
      </c>
      <c r="H24" s="58">
        <f>'[1]IP003'!G21-H11</f>
        <v>152002</v>
      </c>
      <c r="I24" s="58" t="e">
        <f>'[1]IP003'!H21-I11</f>
        <v>#DIV/0!</v>
      </c>
      <c r="J24" s="58">
        <f>'[1]IP003'!I21-J11</f>
        <v>-255028.6668252737</v>
      </c>
      <c r="K24" s="20">
        <f t="shared" si="7"/>
        <v>107720.20000000001</v>
      </c>
      <c r="L24" s="20">
        <f t="shared" si="8"/>
        <v>343.26066239403104</v>
      </c>
      <c r="M24" s="62">
        <f t="shared" si="3"/>
        <v>-4.546297814505456</v>
      </c>
      <c r="N24" s="40"/>
      <c r="O24" s="8" t="s">
        <v>42</v>
      </c>
      <c r="P24" s="47">
        <v>117.979</v>
      </c>
      <c r="Q24" s="47">
        <v>122.736</v>
      </c>
      <c r="R24" s="15"/>
      <c r="S24" s="15"/>
      <c r="T24" s="15"/>
      <c r="U24" s="15"/>
    </row>
    <row r="25" spans="1:21" ht="1.5" customHeight="1" thickBot="1">
      <c r="A25" s="22"/>
      <c r="B25" s="22"/>
      <c r="C25" s="22"/>
      <c r="D25" s="20"/>
      <c r="E25" s="42">
        <f t="shared" si="4"/>
        <v>0</v>
      </c>
      <c r="F25" s="58"/>
      <c r="G25" s="58"/>
      <c r="H25" s="58"/>
      <c r="I25" s="58" t="e">
        <f t="shared" si="5"/>
        <v>#DIV/0!</v>
      </c>
      <c r="J25" s="42">
        <f aca="true" t="shared" si="9" ref="J25:J32">H25/Q$29*100</f>
        <v>0</v>
      </c>
      <c r="K25" s="20">
        <f t="shared" si="7"/>
        <v>0</v>
      </c>
      <c r="L25" s="20" t="e">
        <f t="shared" si="8"/>
        <v>#DIV/0!</v>
      </c>
      <c r="M25" s="62" t="e">
        <f t="shared" si="3"/>
        <v>#DIV/0!</v>
      </c>
      <c r="N25" s="40"/>
      <c r="O25" s="46" t="s">
        <v>43</v>
      </c>
      <c r="P25" s="49">
        <v>119.17</v>
      </c>
      <c r="Q25" s="50">
        <v>123.689</v>
      </c>
      <c r="R25" s="16"/>
      <c r="S25" s="16"/>
      <c r="T25" s="16"/>
      <c r="U25" s="16"/>
    </row>
    <row r="26" spans="1:21" ht="15" thickBot="1">
      <c r="A26" s="21" t="s">
        <v>25</v>
      </c>
      <c r="B26" s="22"/>
      <c r="C26" s="22"/>
      <c r="D26" s="20">
        <f>SUM(D27:D31)</f>
        <v>387139.5</v>
      </c>
      <c r="E26" s="42">
        <f t="shared" si="4"/>
        <v>329486.3453811463</v>
      </c>
      <c r="F26" s="58"/>
      <c r="G26" s="58">
        <f>SUM(G27:G31)</f>
        <v>388317.2</v>
      </c>
      <c r="H26" s="58">
        <f>SUM(H27:H31)</f>
        <v>399589.6</v>
      </c>
      <c r="I26" s="58" t="e">
        <f t="shared" si="5"/>
        <v>#DIV/0!</v>
      </c>
      <c r="J26" s="42">
        <f t="shared" si="9"/>
        <v>326938.72875670233</v>
      </c>
      <c r="K26" s="20">
        <f t="shared" si="7"/>
        <v>11272.399999999965</v>
      </c>
      <c r="L26" s="20">
        <f t="shared" si="8"/>
        <v>102.90288454902333</v>
      </c>
      <c r="M26" s="62">
        <f t="shared" si="3"/>
        <v>-0.007732085593704641</v>
      </c>
      <c r="N26" s="40"/>
      <c r="O26" s="8" t="s">
        <v>54</v>
      </c>
      <c r="P26" s="49">
        <v>119.691</v>
      </c>
      <c r="Q26" s="50">
        <v>124.171</v>
      </c>
      <c r="R26" s="15"/>
      <c r="S26" s="15"/>
      <c r="T26" s="15"/>
      <c r="U26" s="15"/>
    </row>
    <row r="27" spans="1:21" ht="13.5" thickBot="1">
      <c r="A27" s="24" t="s">
        <v>12</v>
      </c>
      <c r="B27" s="22"/>
      <c r="C27" s="22"/>
      <c r="D27" s="42">
        <v>208069.6</v>
      </c>
      <c r="E27" s="42">
        <f t="shared" si="4"/>
        <v>177083.692283833</v>
      </c>
      <c r="F27" s="42"/>
      <c r="G27" s="58">
        <f>'[1]IP003'!F35</f>
        <v>216261.2</v>
      </c>
      <c r="H27" s="58">
        <f>'[1]IP003'!G35</f>
        <v>221618.4</v>
      </c>
      <c r="I27" s="58" t="e">
        <f t="shared" si="5"/>
        <v>#DIV/0!</v>
      </c>
      <c r="J27" s="42">
        <f t="shared" si="9"/>
        <v>181325.13450073366</v>
      </c>
      <c r="K27" s="20">
        <f t="shared" si="7"/>
        <v>5357.1999999999825</v>
      </c>
      <c r="L27" s="20">
        <f t="shared" si="8"/>
        <v>102.4771896206994</v>
      </c>
      <c r="M27" s="62">
        <f t="shared" si="3"/>
        <v>0.023951625145145483</v>
      </c>
      <c r="N27" s="40"/>
      <c r="O27" s="46" t="s">
        <v>55</v>
      </c>
      <c r="P27" s="49">
        <v>120.319</v>
      </c>
      <c r="Q27" s="50">
        <v>125.047</v>
      </c>
      <c r="R27" s="16"/>
      <c r="S27" s="16"/>
      <c r="T27" s="16"/>
      <c r="U27" s="16"/>
    </row>
    <row r="28" spans="1:21" ht="13.5" thickBot="1">
      <c r="A28" s="25" t="s">
        <v>13</v>
      </c>
      <c r="B28" s="22"/>
      <c r="C28" s="22"/>
      <c r="D28">
        <f>'[1]IP003'!$C$37</f>
        <v>143970.69999999998</v>
      </c>
      <c r="E28" s="42">
        <f t="shared" si="4"/>
        <v>122530.45681198998</v>
      </c>
      <c r="F28" s="42"/>
      <c r="G28" s="58">
        <f>'[1]IP003'!F37</f>
        <v>149972.2</v>
      </c>
      <c r="H28" s="58">
        <f>'[1]IP003'!G37</f>
        <v>155231.6</v>
      </c>
      <c r="I28" s="58" t="e">
        <f t="shared" si="5"/>
        <v>#DIV/0!</v>
      </c>
      <c r="J28" s="42">
        <f t="shared" si="9"/>
        <v>127008.36550017548</v>
      </c>
      <c r="K28" s="20">
        <f t="shared" si="7"/>
        <v>5259.399999999994</v>
      </c>
      <c r="L28" s="20">
        <f t="shared" si="8"/>
        <v>103.50691661521267</v>
      </c>
      <c r="M28" s="62">
        <f t="shared" si="3"/>
        <v>0.03654527049594192</v>
      </c>
      <c r="N28" s="40"/>
      <c r="O28" s="75" t="s">
        <v>56</v>
      </c>
      <c r="P28" s="49">
        <v>121.015</v>
      </c>
      <c r="Q28" s="50">
        <v>125.564</v>
      </c>
      <c r="R28" s="15"/>
      <c r="S28" s="15"/>
      <c r="T28" s="15"/>
      <c r="U28" s="15"/>
    </row>
    <row r="29" spans="1:21" ht="13.5" thickBot="1">
      <c r="A29" s="25" t="s">
        <v>14</v>
      </c>
      <c r="B29" s="22"/>
      <c r="C29" s="22"/>
      <c r="D29" s="42">
        <f>'[1]IP003'!$C$38</f>
        <v>34515.7</v>
      </c>
      <c r="E29" s="42">
        <f t="shared" si="4"/>
        <v>29375.591618194558</v>
      </c>
      <c r="F29" s="42"/>
      <c r="G29" s="58">
        <f>'[1]IP003'!F38</f>
        <v>25279</v>
      </c>
      <c r="H29" s="58">
        <f>'[1]IP003'!G38</f>
        <v>26000.1</v>
      </c>
      <c r="I29" s="58" t="e">
        <f t="shared" si="5"/>
        <v>#DIV/0!</v>
      </c>
      <c r="J29" s="42">
        <f t="shared" si="9"/>
        <v>21272.92512504614</v>
      </c>
      <c r="K29" s="20">
        <f t="shared" si="7"/>
        <v>721.0999999999985</v>
      </c>
      <c r="L29" s="20">
        <f t="shared" si="8"/>
        <v>102.85256537046558</v>
      </c>
      <c r="M29" s="62">
        <f t="shared" si="3"/>
        <v>-0.2758298998182497</v>
      </c>
      <c r="N29" s="40"/>
      <c r="O29" s="45" t="s">
        <v>44</v>
      </c>
      <c r="P29" s="44">
        <f>SUM(P17:P25)/9</f>
        <v>117.4978888888889</v>
      </c>
      <c r="Q29" s="44">
        <f>SUM(Q17:Q25)/9</f>
        <v>122.22155555555554</v>
      </c>
      <c r="R29" s="16"/>
      <c r="S29" s="16"/>
      <c r="T29" s="16"/>
      <c r="U29" s="16"/>
    </row>
    <row r="30" spans="1:21" ht="13.5" thickBot="1">
      <c r="A30" s="24" t="s">
        <v>15</v>
      </c>
      <c r="B30" s="22"/>
      <c r="C30" s="22"/>
      <c r="D30" s="42">
        <f>'[1]IP003'!$C$36</f>
        <v>583.5</v>
      </c>
      <c r="E30" s="42">
        <f t="shared" si="4"/>
        <v>496.6046671287711</v>
      </c>
      <c r="F30" s="42"/>
      <c r="G30" s="58">
        <f>'[1]IP003'!F36</f>
        <v>-3195.2</v>
      </c>
      <c r="H30" s="58">
        <f>'[1]IP003'!G36</f>
        <v>-3260.5</v>
      </c>
      <c r="I30" s="58" t="e">
        <f t="shared" si="5"/>
        <v>#DIV/0!</v>
      </c>
      <c r="J30" s="42">
        <f t="shared" si="9"/>
        <v>-2667.6963692529234</v>
      </c>
      <c r="K30" s="20">
        <f t="shared" si="7"/>
        <v>-65.30000000000018</v>
      </c>
      <c r="L30" s="20">
        <f t="shared" si="8"/>
        <v>102.0436905358037</v>
      </c>
      <c r="M30" s="63" t="s">
        <v>17</v>
      </c>
      <c r="N30" s="40"/>
      <c r="R30" s="15"/>
      <c r="S30" s="15"/>
      <c r="T30" s="15"/>
      <c r="U30" s="15"/>
    </row>
    <row r="31" spans="1:18" ht="13.5" thickBot="1">
      <c r="A31" s="24" t="s">
        <v>16</v>
      </c>
      <c r="B31" s="22"/>
      <c r="C31" s="22"/>
      <c r="D31" s="20">
        <v>0</v>
      </c>
      <c r="E31" s="42">
        <f t="shared" si="4"/>
        <v>0</v>
      </c>
      <c r="F31" s="58"/>
      <c r="G31" s="58">
        <v>0</v>
      </c>
      <c r="H31" s="58">
        <v>0</v>
      </c>
      <c r="I31" s="58" t="e">
        <f t="shared" si="5"/>
        <v>#DIV/0!</v>
      </c>
      <c r="J31" s="42">
        <f t="shared" si="9"/>
        <v>0</v>
      </c>
      <c r="K31" s="26">
        <f t="shared" si="7"/>
        <v>0</v>
      </c>
      <c r="L31" s="27" t="s">
        <v>17</v>
      </c>
      <c r="M31" s="27" t="s">
        <v>17</v>
      </c>
      <c r="N31" s="64"/>
      <c r="O31" s="11"/>
      <c r="P31" s="14"/>
      <c r="Q31" s="16"/>
      <c r="R31" s="16"/>
    </row>
    <row r="32" spans="1:14" ht="3" customHeight="1">
      <c r="A32" s="28"/>
      <c r="B32" s="29"/>
      <c r="C32" s="29"/>
      <c r="D32" s="30"/>
      <c r="E32" s="54">
        <f t="shared" si="4"/>
        <v>0</v>
      </c>
      <c r="F32" s="30"/>
      <c r="G32" s="30"/>
      <c r="H32" s="30"/>
      <c r="I32" s="31"/>
      <c r="J32" s="54">
        <f t="shared" si="9"/>
        <v>0</v>
      </c>
      <c r="K32" s="30"/>
      <c r="L32" s="30"/>
      <c r="M32" s="61"/>
      <c r="N32" s="40"/>
    </row>
    <row r="33" spans="1:14" ht="12.75">
      <c r="A33" s="32" t="s">
        <v>18</v>
      </c>
      <c r="B33" s="33"/>
      <c r="C33" s="33"/>
      <c r="D33" s="20"/>
      <c r="E33" s="53"/>
      <c r="F33" s="20"/>
      <c r="G33" s="20"/>
      <c r="H33" s="20"/>
      <c r="I33" s="19"/>
      <c r="J33" s="53"/>
      <c r="K33" s="20"/>
      <c r="L33" s="20"/>
      <c r="M33" s="60"/>
      <c r="N33" s="40"/>
    </row>
    <row r="34" spans="1:14" ht="12.75">
      <c r="A34" s="34" t="s">
        <v>3</v>
      </c>
      <c r="B34" s="33"/>
      <c r="C34" s="33"/>
      <c r="D34" s="26">
        <v>1250055</v>
      </c>
      <c r="E34" s="42">
        <f>D34/P$29*100</f>
        <v>1063895.7106557942</v>
      </c>
      <c r="F34" s="59"/>
      <c r="G34" s="59">
        <f>G35+G36</f>
        <v>1511815.7000000002</v>
      </c>
      <c r="H34" s="59">
        <v>1247379.2</v>
      </c>
      <c r="I34" s="58" t="e">
        <f>H34/$Q$7*100</f>
        <v>#DIV/0!</v>
      </c>
      <c r="J34" s="42">
        <f>H34/Q$29*100</f>
        <v>1020588.5486648111</v>
      </c>
      <c r="K34" s="26">
        <f>H34-G34</f>
        <v>-264436.50000000023</v>
      </c>
      <c r="L34" s="26">
        <f>H34/G34*100</f>
        <v>82.50868144840669</v>
      </c>
      <c r="M34" s="62">
        <f t="shared" si="3"/>
        <v>-0.040706209788446523</v>
      </c>
      <c r="N34" s="40"/>
    </row>
    <row r="35" spans="1:14" ht="12.75">
      <c r="A35" s="25" t="s">
        <v>8</v>
      </c>
      <c r="B35" s="33"/>
      <c r="C35" s="33"/>
      <c r="D35" s="20">
        <v>691493.2</v>
      </c>
      <c r="E35" s="42">
        <f>D35/P$29*100</f>
        <v>588515.4248634254</v>
      </c>
      <c r="F35" s="58"/>
      <c r="G35" s="58">
        <f>G12+G18</f>
        <v>1003917.4</v>
      </c>
      <c r="H35" s="58">
        <v>758887.9</v>
      </c>
      <c r="I35" s="58" t="e">
        <f>H35/$Q$7*100</f>
        <v>#DIV/0!</v>
      </c>
      <c r="J35" s="42">
        <f>H35/Q$29*100</f>
        <v>620911.6686091016</v>
      </c>
      <c r="K35" s="20">
        <f>H35-G35</f>
        <v>-245029.5</v>
      </c>
      <c r="L35" s="20">
        <f>H35/G35*100</f>
        <v>75.5926633007855</v>
      </c>
      <c r="M35" s="62">
        <f t="shared" si="3"/>
        <v>0.05504739957018834</v>
      </c>
      <c r="N35" s="40"/>
    </row>
    <row r="36" spans="1:14" ht="12.75">
      <c r="A36" s="25" t="s">
        <v>19</v>
      </c>
      <c r="B36" s="33"/>
      <c r="C36" s="33"/>
      <c r="D36" s="20">
        <v>558561.8</v>
      </c>
      <c r="E36" s="42">
        <f>D36/P$29*100</f>
        <v>475380.2857923689</v>
      </c>
      <c r="F36" s="58">
        <f>F11+F24</f>
        <v>0</v>
      </c>
      <c r="G36" s="58">
        <f>G11+G24</f>
        <v>507898.30000000005</v>
      </c>
      <c r="H36" s="58">
        <v>488491.4</v>
      </c>
      <c r="I36" s="58" t="e">
        <f>H36/$Q$7*100</f>
        <v>#DIV/0!</v>
      </c>
      <c r="J36" s="42">
        <f>H36/Q$29*100</f>
        <v>399676.9618743376</v>
      </c>
      <c r="K36" s="20">
        <f>H36-G36</f>
        <v>-19406.900000000023</v>
      </c>
      <c r="L36" s="20">
        <f>H36/G36*100</f>
        <v>96.17897913814635</v>
      </c>
      <c r="M36" s="62">
        <f t="shared" si="3"/>
        <v>-0.1592479246207028</v>
      </c>
      <c r="N36" s="40"/>
    </row>
    <row r="37" spans="1:14" ht="12.75">
      <c r="A37" s="34" t="s">
        <v>20</v>
      </c>
      <c r="B37" s="33"/>
      <c r="C37" s="33"/>
      <c r="D37" s="20">
        <v>419270.5</v>
      </c>
      <c r="E37" s="42">
        <f>D37/P$29*100</f>
        <v>356832.3686193889</v>
      </c>
      <c r="F37" s="58"/>
      <c r="G37" s="58">
        <f>G14+G26</f>
        <v>726596.8</v>
      </c>
      <c r="H37" s="58">
        <v>530167.8</v>
      </c>
      <c r="I37" s="58" t="e">
        <f>H37/$Q$7*100</f>
        <v>#DIV/0!</v>
      </c>
      <c r="J37" s="42">
        <f>H37/Q$29*100</f>
        <v>433776.02059647604</v>
      </c>
      <c r="K37" s="26">
        <f>H37-G37</f>
        <v>-196429</v>
      </c>
      <c r="L37" s="26">
        <f>H37/G37*100</f>
        <v>72.9658869953735</v>
      </c>
      <c r="M37" s="62">
        <f t="shared" si="3"/>
        <v>0.2156296870566643</v>
      </c>
      <c r="N37" s="40"/>
    </row>
    <row r="38" spans="1:13" ht="3.75" customHeight="1">
      <c r="A38" s="29"/>
      <c r="B38" s="29"/>
      <c r="C38" s="29"/>
      <c r="D38" s="29"/>
      <c r="E38" s="29"/>
      <c r="F38" s="29"/>
      <c r="G38" s="29"/>
      <c r="H38" s="29"/>
      <c r="I38" s="29"/>
      <c r="J38" s="54"/>
      <c r="K38" s="29"/>
      <c r="L38" s="29"/>
      <c r="M38" s="29"/>
    </row>
    <row r="39" spans="1:13" ht="13.5" customHeight="1">
      <c r="A39" s="76" t="s">
        <v>46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1.25" customHeight="1">
      <c r="A40" s="69" t="s">
        <v>47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0.5" customHeight="1">
      <c r="A41" s="70" t="s">
        <v>21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17"/>
    </row>
    <row r="42" spans="1:13" ht="10.5" customHeight="1">
      <c r="A42" s="81" t="s">
        <v>31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69" t="s">
        <v>22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17"/>
    </row>
    <row r="44" spans="1:13" ht="21" customHeight="1">
      <c r="A44" s="76" t="s">
        <v>53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ht="12.75">
      <c r="M46"/>
    </row>
    <row r="47" ht="12.75">
      <c r="M47"/>
    </row>
    <row r="48" spans="8:13" ht="12.75">
      <c r="H48" s="57"/>
      <c r="M48"/>
    </row>
    <row r="49" spans="8:13" ht="12.75">
      <c r="H49" s="57"/>
      <c r="M49"/>
    </row>
    <row r="50" spans="8:13" ht="12.75">
      <c r="H50" s="57"/>
      <c r="M50"/>
    </row>
    <row r="51" spans="8:18" ht="12.75">
      <c r="H51" s="57"/>
      <c r="M51"/>
      <c r="R51" s="8"/>
    </row>
    <row r="52" spans="8:13" ht="12.75">
      <c r="H52" s="57"/>
      <c r="M52"/>
    </row>
    <row r="53" spans="8:17" ht="12.75">
      <c r="H53" s="57"/>
      <c r="M53"/>
      <c r="P53" s="52"/>
      <c r="Q53" s="52"/>
    </row>
    <row r="54" spans="8:13" ht="12.75">
      <c r="H54" s="57"/>
      <c r="M54"/>
    </row>
    <row r="55" spans="8:16" ht="12.75">
      <c r="H55" s="57"/>
      <c r="M55"/>
      <c r="P55" s="55"/>
    </row>
    <row r="56" spans="8:13" ht="12.75">
      <c r="H56" s="57"/>
      <c r="M56"/>
    </row>
    <row r="57" spans="8:16" ht="12.75">
      <c r="H57" s="57"/>
      <c r="M57"/>
      <c r="P57" s="51"/>
    </row>
    <row r="58" spans="8:13" ht="12.75">
      <c r="H58" s="57"/>
      <c r="M58"/>
    </row>
    <row r="59" spans="8:13" ht="12.75">
      <c r="H59" s="57"/>
      <c r="M59"/>
    </row>
    <row r="60" spans="8:13" ht="12.75">
      <c r="H60" s="57"/>
      <c r="M60"/>
    </row>
    <row r="61" spans="8:13" ht="12.75">
      <c r="H61" s="57"/>
      <c r="M61"/>
    </row>
    <row r="62" spans="8:13" ht="12.75">
      <c r="H62" s="57"/>
      <c r="M62"/>
    </row>
    <row r="63" spans="8:13" ht="12.75">
      <c r="H63" s="57"/>
      <c r="M63"/>
    </row>
    <row r="64" spans="8:13" ht="12.75">
      <c r="H64" s="57"/>
      <c r="M64"/>
    </row>
    <row r="65" spans="8:13" ht="12.75">
      <c r="H65" s="57"/>
      <c r="M65"/>
    </row>
    <row r="66" spans="8:13" ht="12.75">
      <c r="H66" s="57"/>
      <c r="M66"/>
    </row>
    <row r="67" spans="8:13" ht="12.75">
      <c r="H67" s="57"/>
      <c r="M67"/>
    </row>
    <row r="68" spans="8:13" ht="12.75">
      <c r="H68" s="57"/>
      <c r="M68"/>
    </row>
    <row r="69" spans="8:13" ht="12.75">
      <c r="H69" s="57"/>
      <c r="M69"/>
    </row>
    <row r="70" spans="8:13" ht="12.75">
      <c r="H70" s="57"/>
      <c r="M70"/>
    </row>
    <row r="71" spans="8:13" ht="12.75">
      <c r="H71" s="57"/>
      <c r="M71"/>
    </row>
    <row r="72" spans="8:13" ht="12.75">
      <c r="H72" s="57"/>
      <c r="M72"/>
    </row>
    <row r="73" spans="8:13" ht="12.75">
      <c r="H73" s="57"/>
      <c r="M73"/>
    </row>
    <row r="74" spans="8:13" ht="12.75">
      <c r="H74" s="57"/>
      <c r="M74"/>
    </row>
    <row r="75" spans="8:13" ht="12.75">
      <c r="H75" s="57"/>
      <c r="M75"/>
    </row>
    <row r="76" spans="8:13" ht="12.75">
      <c r="H76" s="57"/>
      <c r="M76"/>
    </row>
    <row r="77" spans="8:13" ht="12.75">
      <c r="H77" s="57"/>
      <c r="M77"/>
    </row>
    <row r="78" spans="8:13" ht="12.75">
      <c r="H78" s="57"/>
      <c r="M78"/>
    </row>
    <row r="79" spans="8:13" ht="12.75">
      <c r="H79" s="57"/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  <row r="98" ht="12.75">
      <c r="M98"/>
    </row>
    <row r="99" ht="12.75">
      <c r="M99"/>
    </row>
    <row r="100" ht="12.75">
      <c r="M100"/>
    </row>
    <row r="101" ht="12.75">
      <c r="M101"/>
    </row>
    <row r="102" ht="12.75">
      <c r="M102"/>
    </row>
    <row r="103" ht="12.75">
      <c r="M103"/>
    </row>
    <row r="104" ht="12.75">
      <c r="M104"/>
    </row>
    <row r="105" ht="12.75"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  <row r="177" ht="12.75">
      <c r="M177"/>
    </row>
    <row r="178" ht="12.75">
      <c r="M178"/>
    </row>
    <row r="179" ht="12.75">
      <c r="M179"/>
    </row>
    <row r="180" ht="12.75">
      <c r="M180"/>
    </row>
    <row r="181" ht="12.75">
      <c r="M181"/>
    </row>
    <row r="182" ht="12.75">
      <c r="M182"/>
    </row>
    <row r="183" ht="12.75">
      <c r="M183"/>
    </row>
    <row r="184" ht="12.75">
      <c r="M184"/>
    </row>
    <row r="185" ht="12.75">
      <c r="M185"/>
    </row>
    <row r="186" ht="12.75">
      <c r="M186"/>
    </row>
    <row r="187" ht="12.75">
      <c r="M187"/>
    </row>
    <row r="188" ht="12.75">
      <c r="M188"/>
    </row>
    <row r="189" ht="12.75">
      <c r="M189"/>
    </row>
    <row r="190" ht="12.75">
      <c r="M190"/>
    </row>
    <row r="191" ht="12.75">
      <c r="M191"/>
    </row>
    <row r="192" ht="12.75">
      <c r="M192"/>
    </row>
    <row r="193" ht="12.75">
      <c r="M193"/>
    </row>
    <row r="194" ht="12.75">
      <c r="M194"/>
    </row>
    <row r="195" ht="12.75">
      <c r="M195"/>
    </row>
    <row r="196" ht="12.75">
      <c r="M196"/>
    </row>
    <row r="197" ht="12.75">
      <c r="M197"/>
    </row>
    <row r="198" ht="12.75">
      <c r="M198"/>
    </row>
    <row r="199" ht="12.75">
      <c r="M199"/>
    </row>
    <row r="200" ht="12.75">
      <c r="M200"/>
    </row>
    <row r="201" ht="12.75">
      <c r="M201"/>
    </row>
    <row r="202" ht="12.75">
      <c r="M202"/>
    </row>
    <row r="203" ht="12.75">
      <c r="M203"/>
    </row>
    <row r="204" ht="12.75">
      <c r="M204"/>
    </row>
    <row r="205" ht="12.75">
      <c r="M205"/>
    </row>
    <row r="206" ht="12.75">
      <c r="M206"/>
    </row>
    <row r="207" ht="12.75">
      <c r="M207"/>
    </row>
    <row r="208" ht="12.75">
      <c r="M208"/>
    </row>
    <row r="209" ht="12.75">
      <c r="M209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  <row r="218" ht="12.75">
      <c r="M218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  <row r="229" ht="12.75">
      <c r="M229"/>
    </row>
    <row r="230" ht="12.75">
      <c r="M230"/>
    </row>
    <row r="231" ht="12.75">
      <c r="M231"/>
    </row>
    <row r="232" ht="12.75">
      <c r="M232"/>
    </row>
    <row r="233" ht="12.75">
      <c r="M233"/>
    </row>
    <row r="234" ht="12.75">
      <c r="M234"/>
    </row>
    <row r="235" ht="12.75">
      <c r="M235"/>
    </row>
    <row r="236" ht="12.75">
      <c r="M236"/>
    </row>
    <row r="237" ht="12.75">
      <c r="M237"/>
    </row>
    <row r="238" ht="12.75">
      <c r="M238"/>
    </row>
    <row r="239" ht="12.75">
      <c r="M239"/>
    </row>
    <row r="240" ht="12.75">
      <c r="M240"/>
    </row>
    <row r="241" ht="12.75">
      <c r="M241"/>
    </row>
    <row r="242" ht="12.75">
      <c r="M242"/>
    </row>
    <row r="243" ht="12.75">
      <c r="M243"/>
    </row>
    <row r="244" ht="12.75">
      <c r="M244"/>
    </row>
    <row r="245" ht="12.75">
      <c r="M245"/>
    </row>
    <row r="246" ht="12.75">
      <c r="M246"/>
    </row>
    <row r="247" ht="12.75">
      <c r="M247"/>
    </row>
    <row r="248" ht="12.75">
      <c r="M248"/>
    </row>
    <row r="249" ht="12.75">
      <c r="M249"/>
    </row>
    <row r="250" ht="12.75">
      <c r="M250"/>
    </row>
    <row r="251" ht="12.75">
      <c r="M251"/>
    </row>
    <row r="252" ht="12.75">
      <c r="M252"/>
    </row>
    <row r="253" ht="12.75">
      <c r="M253"/>
    </row>
    <row r="254" ht="12.75">
      <c r="M254"/>
    </row>
    <row r="255" ht="12.75">
      <c r="M255"/>
    </row>
    <row r="256" ht="12.75">
      <c r="M256"/>
    </row>
    <row r="257" ht="12.75">
      <c r="M257"/>
    </row>
    <row r="258" ht="12.75">
      <c r="M258"/>
    </row>
    <row r="259" ht="12.75">
      <c r="M259"/>
    </row>
    <row r="260" ht="12.75">
      <c r="M260"/>
    </row>
    <row r="261" ht="12.75">
      <c r="M261"/>
    </row>
    <row r="262" ht="12.75">
      <c r="M262"/>
    </row>
    <row r="263" ht="12.75">
      <c r="M263"/>
    </row>
    <row r="264" ht="12.75">
      <c r="M264"/>
    </row>
    <row r="265" ht="12.75">
      <c r="M265"/>
    </row>
    <row r="266" ht="12.75">
      <c r="M266"/>
    </row>
    <row r="267" ht="12.75">
      <c r="M267"/>
    </row>
    <row r="268" ht="12.75">
      <c r="M268"/>
    </row>
    <row r="269" ht="12.75">
      <c r="M269"/>
    </row>
    <row r="270" ht="12.75">
      <c r="M270"/>
    </row>
    <row r="271" ht="12.75">
      <c r="M271"/>
    </row>
    <row r="272" ht="12.75">
      <c r="M272"/>
    </row>
    <row r="273" ht="12.75">
      <c r="M273"/>
    </row>
    <row r="274" ht="12.75">
      <c r="M274"/>
    </row>
    <row r="275" ht="12.75">
      <c r="M275"/>
    </row>
    <row r="276" ht="12.75">
      <c r="M276"/>
    </row>
    <row r="277" ht="12.75">
      <c r="M277"/>
    </row>
    <row r="278" ht="12.75">
      <c r="M278"/>
    </row>
    <row r="279" ht="12.75">
      <c r="M279"/>
    </row>
    <row r="280" ht="12.75">
      <c r="M280"/>
    </row>
    <row r="281" ht="12.75">
      <c r="M281"/>
    </row>
    <row r="282" ht="12.75">
      <c r="M282"/>
    </row>
    <row r="283" ht="12.75">
      <c r="M283"/>
    </row>
    <row r="284" ht="12.75">
      <c r="M284"/>
    </row>
    <row r="285" ht="12.75">
      <c r="M285"/>
    </row>
    <row r="286" ht="12.75">
      <c r="M286"/>
    </row>
    <row r="287" ht="12.75">
      <c r="M287"/>
    </row>
    <row r="288" ht="12.75">
      <c r="M288"/>
    </row>
    <row r="289" ht="12.75">
      <c r="M289"/>
    </row>
    <row r="290" ht="12.75">
      <c r="M290"/>
    </row>
    <row r="291" ht="12.75">
      <c r="M291"/>
    </row>
    <row r="292" ht="12.75">
      <c r="M292"/>
    </row>
    <row r="293" ht="12.75">
      <c r="M293"/>
    </row>
    <row r="294" ht="12.75">
      <c r="M294"/>
    </row>
    <row r="295" ht="12.75">
      <c r="M295"/>
    </row>
    <row r="296" ht="12.75">
      <c r="M296"/>
    </row>
    <row r="297" ht="12.75">
      <c r="M297"/>
    </row>
    <row r="298" ht="12.75">
      <c r="M298"/>
    </row>
    <row r="299" ht="12.75">
      <c r="M299"/>
    </row>
    <row r="300" ht="12.75">
      <c r="M300"/>
    </row>
    <row r="301" ht="12.75">
      <c r="M301"/>
    </row>
    <row r="302" ht="12.75">
      <c r="M302"/>
    </row>
    <row r="303" ht="12.75">
      <c r="M303"/>
    </row>
    <row r="304" ht="12.75">
      <c r="M304"/>
    </row>
    <row r="305" ht="12.75">
      <c r="M305"/>
    </row>
    <row r="306" ht="12.75">
      <c r="M306"/>
    </row>
    <row r="307" ht="12.75">
      <c r="M307"/>
    </row>
    <row r="308" ht="12.75">
      <c r="M308"/>
    </row>
    <row r="309" ht="12.75">
      <c r="M309"/>
    </row>
    <row r="310" ht="12.75">
      <c r="M310"/>
    </row>
    <row r="311" ht="12.75">
      <c r="M311"/>
    </row>
    <row r="312" ht="12.75">
      <c r="M312"/>
    </row>
    <row r="313" ht="12.75">
      <c r="M313"/>
    </row>
    <row r="314" ht="12.75">
      <c r="M314"/>
    </row>
    <row r="315" ht="12.75">
      <c r="M315"/>
    </row>
    <row r="316" ht="12.75">
      <c r="M316"/>
    </row>
    <row r="317" ht="12.75">
      <c r="M317"/>
    </row>
    <row r="318" ht="12.75">
      <c r="M318"/>
    </row>
    <row r="319" ht="12.75">
      <c r="M319"/>
    </row>
    <row r="320" ht="12.75">
      <c r="M320"/>
    </row>
    <row r="321" ht="12.75">
      <c r="M321"/>
    </row>
    <row r="322" ht="12.75">
      <c r="M322"/>
    </row>
    <row r="323" ht="12.75">
      <c r="M323"/>
    </row>
    <row r="324" ht="12.75">
      <c r="M324"/>
    </row>
    <row r="325" ht="12.75">
      <c r="M325"/>
    </row>
    <row r="326" ht="12.75">
      <c r="M326"/>
    </row>
    <row r="327" ht="12.75">
      <c r="M327"/>
    </row>
    <row r="328" ht="12.75">
      <c r="M328"/>
    </row>
    <row r="329" ht="12.75">
      <c r="M329"/>
    </row>
    <row r="330" ht="12.75">
      <c r="M330"/>
    </row>
    <row r="331" ht="12.75">
      <c r="M331"/>
    </row>
    <row r="332" ht="12.75">
      <c r="M332"/>
    </row>
    <row r="333" ht="12.75">
      <c r="M333"/>
    </row>
    <row r="334" ht="12.75">
      <c r="M334"/>
    </row>
    <row r="335" ht="12.75">
      <c r="M335"/>
    </row>
    <row r="336" ht="12.75">
      <c r="M336"/>
    </row>
    <row r="337" ht="12.75">
      <c r="M337"/>
    </row>
    <row r="338" ht="12.75">
      <c r="M338"/>
    </row>
    <row r="339" ht="12.75">
      <c r="M339"/>
    </row>
    <row r="340" ht="12.75">
      <c r="M340"/>
    </row>
    <row r="341" ht="12.75">
      <c r="M341"/>
    </row>
    <row r="342" ht="12.75">
      <c r="M342"/>
    </row>
    <row r="343" ht="12.75">
      <c r="M343"/>
    </row>
    <row r="344" ht="12.75">
      <c r="M344"/>
    </row>
    <row r="345" ht="12.75">
      <c r="M345"/>
    </row>
    <row r="346" ht="12.75">
      <c r="M346"/>
    </row>
    <row r="347" ht="12.75">
      <c r="M347"/>
    </row>
    <row r="348" ht="12.75">
      <c r="M348"/>
    </row>
    <row r="349" ht="12.75">
      <c r="M349"/>
    </row>
    <row r="350" ht="12.75">
      <c r="M350"/>
    </row>
    <row r="351" ht="12.75">
      <c r="M351"/>
    </row>
    <row r="352" ht="12.75">
      <c r="M352"/>
    </row>
    <row r="353" ht="12.75">
      <c r="M353"/>
    </row>
    <row r="354" ht="12.75">
      <c r="M354"/>
    </row>
    <row r="355" ht="12.75">
      <c r="M355"/>
    </row>
    <row r="356" ht="12.75">
      <c r="M356"/>
    </row>
    <row r="357" ht="12.75">
      <c r="M357"/>
    </row>
    <row r="358" ht="12.75">
      <c r="M358"/>
    </row>
    <row r="359" ht="12.75">
      <c r="M359"/>
    </row>
    <row r="360" ht="12.75">
      <c r="M360"/>
    </row>
    <row r="361" ht="12.75">
      <c r="M361"/>
    </row>
    <row r="362" ht="12.75">
      <c r="M362"/>
    </row>
    <row r="363" ht="12.75">
      <c r="M363"/>
    </row>
    <row r="364" ht="12.75">
      <c r="M364"/>
    </row>
    <row r="365" ht="12.75">
      <c r="M365"/>
    </row>
    <row r="366" ht="12.75">
      <c r="M366"/>
    </row>
    <row r="367" ht="12.75">
      <c r="M367"/>
    </row>
    <row r="368" ht="12.75">
      <c r="M368"/>
    </row>
    <row r="369" ht="12.75">
      <c r="M369"/>
    </row>
    <row r="370" ht="12.75">
      <c r="M370"/>
    </row>
    <row r="371" ht="12.75">
      <c r="M371"/>
    </row>
    <row r="372" ht="12.75">
      <c r="M372"/>
    </row>
    <row r="373" ht="12.75">
      <c r="M373"/>
    </row>
    <row r="374" ht="12.75">
      <c r="M374"/>
    </row>
    <row r="375" ht="12.75">
      <c r="M375"/>
    </row>
    <row r="376" ht="12.75">
      <c r="M376"/>
    </row>
    <row r="377" ht="12.75">
      <c r="M377"/>
    </row>
    <row r="378" ht="12.75">
      <c r="M378"/>
    </row>
    <row r="379" ht="12.75">
      <c r="M379"/>
    </row>
    <row r="380" ht="12.75">
      <c r="M380"/>
    </row>
    <row r="381" ht="12.75">
      <c r="M381"/>
    </row>
    <row r="382" ht="12.75">
      <c r="M382"/>
    </row>
    <row r="383" ht="12.75">
      <c r="M383"/>
    </row>
    <row r="384" ht="12.75">
      <c r="M384"/>
    </row>
    <row r="385" ht="12.75">
      <c r="M385"/>
    </row>
    <row r="386" ht="12.75">
      <c r="M386"/>
    </row>
    <row r="387" ht="12.75">
      <c r="M387"/>
    </row>
    <row r="388" ht="12.75">
      <c r="M388"/>
    </row>
    <row r="389" ht="12.75">
      <c r="M389"/>
    </row>
    <row r="390" ht="12.75">
      <c r="M390"/>
    </row>
    <row r="391" ht="12.75">
      <c r="M391"/>
    </row>
    <row r="392" ht="12.75">
      <c r="M392"/>
    </row>
    <row r="393" ht="12.75">
      <c r="M393"/>
    </row>
    <row r="394" ht="12.75">
      <c r="M394"/>
    </row>
    <row r="395" ht="12.75">
      <c r="M395"/>
    </row>
    <row r="396" ht="12.75">
      <c r="M396"/>
    </row>
    <row r="397" ht="12.75">
      <c r="M397"/>
    </row>
    <row r="398" ht="12.75">
      <c r="M398"/>
    </row>
    <row r="399" ht="12.75">
      <c r="M399"/>
    </row>
    <row r="400" ht="12.75">
      <c r="M400"/>
    </row>
    <row r="401" ht="12.75">
      <c r="M401"/>
    </row>
    <row r="402" ht="12.75">
      <c r="M402"/>
    </row>
    <row r="403" ht="12.75">
      <c r="M403"/>
    </row>
    <row r="404" ht="12.75">
      <c r="M404"/>
    </row>
    <row r="405" ht="12.75">
      <c r="M405"/>
    </row>
    <row r="406" ht="12.75">
      <c r="M406"/>
    </row>
    <row r="407" ht="12.75">
      <c r="M407"/>
    </row>
    <row r="408" ht="12.75">
      <c r="M408"/>
    </row>
    <row r="409" ht="12.75">
      <c r="M409"/>
    </row>
    <row r="410" ht="12.75">
      <c r="M410"/>
    </row>
    <row r="411" ht="12.75">
      <c r="M411"/>
    </row>
    <row r="412" ht="12.75">
      <c r="M412"/>
    </row>
    <row r="413" ht="12.75">
      <c r="M413"/>
    </row>
    <row r="414" ht="12.75">
      <c r="M414"/>
    </row>
    <row r="415" ht="12.75">
      <c r="M415"/>
    </row>
    <row r="416" ht="12.75">
      <c r="M416"/>
    </row>
    <row r="417" ht="12.75">
      <c r="M417"/>
    </row>
    <row r="418" ht="12.75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  <row r="474" ht="12.75">
      <c r="M474"/>
    </row>
    <row r="475" ht="12.75">
      <c r="M475"/>
    </row>
    <row r="476" ht="12.75">
      <c r="M476"/>
    </row>
    <row r="477" ht="12.75">
      <c r="M477"/>
    </row>
    <row r="478" ht="12.75">
      <c r="M478"/>
    </row>
    <row r="479" ht="12.75">
      <c r="M479"/>
    </row>
    <row r="480" ht="12.75">
      <c r="M480"/>
    </row>
    <row r="481" ht="12.75">
      <c r="M481"/>
    </row>
    <row r="482" ht="12.75">
      <c r="M482"/>
    </row>
    <row r="483" ht="12.75">
      <c r="M483"/>
    </row>
    <row r="484" ht="12.75">
      <c r="M484"/>
    </row>
    <row r="485" ht="12.75">
      <c r="M485"/>
    </row>
    <row r="486" ht="12.75">
      <c r="M486"/>
    </row>
    <row r="487" ht="12.75">
      <c r="M487"/>
    </row>
    <row r="488" ht="12.75">
      <c r="M488"/>
    </row>
    <row r="489" ht="12.75">
      <c r="M489"/>
    </row>
    <row r="490" ht="12.75">
      <c r="M490"/>
    </row>
    <row r="491" ht="12.75">
      <c r="M491"/>
    </row>
    <row r="492" ht="12.75">
      <c r="M492"/>
    </row>
    <row r="493" ht="12.75">
      <c r="M493"/>
    </row>
    <row r="494" ht="12.75">
      <c r="M494"/>
    </row>
    <row r="495" ht="12.75">
      <c r="M495"/>
    </row>
    <row r="496" ht="12.75">
      <c r="M496"/>
    </row>
    <row r="497" ht="12.75">
      <c r="M497"/>
    </row>
    <row r="498" ht="12.75">
      <c r="M498"/>
    </row>
    <row r="499" ht="12.75">
      <c r="M499"/>
    </row>
    <row r="500" ht="12.75">
      <c r="M500"/>
    </row>
    <row r="501" ht="12.75">
      <c r="M501"/>
    </row>
    <row r="502" ht="12.75">
      <c r="M502"/>
    </row>
    <row r="503" ht="12.75">
      <c r="M503"/>
    </row>
    <row r="504" ht="12.75">
      <c r="M504"/>
    </row>
    <row r="505" ht="12.75">
      <c r="M505"/>
    </row>
    <row r="506" ht="12.75">
      <c r="M506"/>
    </row>
    <row r="507" ht="12.75">
      <c r="M507"/>
    </row>
    <row r="508" ht="12.75">
      <c r="M508"/>
    </row>
    <row r="509" ht="12.75">
      <c r="M509"/>
    </row>
    <row r="510" ht="12.75">
      <c r="M510"/>
    </row>
    <row r="511" ht="12.75">
      <c r="M511"/>
    </row>
    <row r="512" ht="12.75">
      <c r="M512"/>
    </row>
    <row r="513" ht="12.75">
      <c r="M513"/>
    </row>
    <row r="514" ht="12.75">
      <c r="M514"/>
    </row>
    <row r="515" ht="12.75">
      <c r="M515"/>
    </row>
    <row r="516" ht="12.75">
      <c r="M516"/>
    </row>
    <row r="517" ht="12.75">
      <c r="M517"/>
    </row>
    <row r="518" ht="12.75">
      <c r="M518"/>
    </row>
    <row r="519" ht="12.75">
      <c r="M519"/>
    </row>
    <row r="520" ht="12.75">
      <c r="M520"/>
    </row>
    <row r="521" ht="12.75">
      <c r="M521"/>
    </row>
    <row r="522" ht="12.75">
      <c r="M522"/>
    </row>
    <row r="523" ht="12.75">
      <c r="M523"/>
    </row>
    <row r="524" ht="12.75">
      <c r="M524"/>
    </row>
    <row r="525" ht="12.75">
      <c r="M525"/>
    </row>
    <row r="526" ht="12.75">
      <c r="M526"/>
    </row>
    <row r="527" ht="12.75">
      <c r="M527"/>
    </row>
    <row r="528" ht="12.75">
      <c r="M528"/>
    </row>
    <row r="529" ht="12.75">
      <c r="M529"/>
    </row>
    <row r="530" ht="12.75">
      <c r="M530"/>
    </row>
    <row r="531" ht="12.75">
      <c r="M531"/>
    </row>
    <row r="532" ht="12.75">
      <c r="M532"/>
    </row>
    <row r="533" ht="12.75">
      <c r="M533"/>
    </row>
    <row r="534" ht="12.75">
      <c r="M534"/>
    </row>
    <row r="535" ht="12.75">
      <c r="M535"/>
    </row>
    <row r="536" ht="12.75">
      <c r="M536"/>
    </row>
    <row r="537" ht="12.75">
      <c r="M537"/>
    </row>
    <row r="538" ht="12.75">
      <c r="M538"/>
    </row>
    <row r="539" ht="12.75">
      <c r="M539"/>
    </row>
    <row r="540" ht="12.75">
      <c r="M540"/>
    </row>
    <row r="541" ht="12.75">
      <c r="M541"/>
    </row>
    <row r="542" ht="12.75">
      <c r="M542"/>
    </row>
    <row r="543" ht="12.75">
      <c r="M543"/>
    </row>
    <row r="544" ht="12.75">
      <c r="M544"/>
    </row>
    <row r="545" ht="12.75">
      <c r="M545"/>
    </row>
    <row r="546" ht="12.75">
      <c r="M546"/>
    </row>
    <row r="547" ht="12.75">
      <c r="M547"/>
    </row>
    <row r="548" ht="12.75">
      <c r="M548"/>
    </row>
    <row r="549" ht="12.75">
      <c r="M549"/>
    </row>
    <row r="550" ht="12.75">
      <c r="M550"/>
    </row>
    <row r="551" ht="12.75">
      <c r="M551"/>
    </row>
    <row r="552" ht="12.75">
      <c r="M552"/>
    </row>
    <row r="553" ht="12.75">
      <c r="M553"/>
    </row>
    <row r="554" ht="12.75">
      <c r="M554"/>
    </row>
    <row r="555" ht="12.75">
      <c r="M555"/>
    </row>
    <row r="556" ht="12.75">
      <c r="M556"/>
    </row>
    <row r="557" ht="12.75">
      <c r="M557"/>
    </row>
    <row r="558" ht="12.75">
      <c r="M558"/>
    </row>
    <row r="559" ht="12.75">
      <c r="M559"/>
    </row>
    <row r="560" ht="12.75">
      <c r="M560"/>
    </row>
    <row r="561" ht="12.75">
      <c r="M561"/>
    </row>
    <row r="562" ht="12.75">
      <c r="M562"/>
    </row>
    <row r="563" ht="12.75">
      <c r="M563"/>
    </row>
    <row r="564" ht="12.75">
      <c r="M564"/>
    </row>
    <row r="565" ht="12.75">
      <c r="M565"/>
    </row>
    <row r="566" ht="12.75">
      <c r="M566"/>
    </row>
    <row r="567" ht="12.75">
      <c r="M567"/>
    </row>
    <row r="568" ht="12.75">
      <c r="M568"/>
    </row>
    <row r="569" ht="12.75">
      <c r="M569"/>
    </row>
    <row r="570" ht="12.75">
      <c r="M570"/>
    </row>
    <row r="571" ht="12.75">
      <c r="M571"/>
    </row>
    <row r="572" ht="12.75">
      <c r="M572"/>
    </row>
    <row r="573" ht="12.75">
      <c r="M573"/>
    </row>
    <row r="574" ht="12.75">
      <c r="M574"/>
    </row>
    <row r="575" ht="12.75">
      <c r="M575"/>
    </row>
    <row r="576" ht="12.75">
      <c r="M576"/>
    </row>
    <row r="577" ht="12.75">
      <c r="M577"/>
    </row>
    <row r="578" ht="12.75">
      <c r="M578"/>
    </row>
    <row r="579" ht="12.75">
      <c r="M579"/>
    </row>
    <row r="580" ht="12.75">
      <c r="M580"/>
    </row>
    <row r="581" ht="12.75">
      <c r="M581"/>
    </row>
    <row r="582" ht="12.75">
      <c r="M582"/>
    </row>
    <row r="583" ht="12.75">
      <c r="M583"/>
    </row>
    <row r="584" ht="12.75">
      <c r="M584"/>
    </row>
    <row r="585" ht="12.75">
      <c r="M585"/>
    </row>
    <row r="586" ht="12.75">
      <c r="M586"/>
    </row>
    <row r="587" ht="12.75">
      <c r="M587"/>
    </row>
    <row r="588" ht="12.75">
      <c r="M588"/>
    </row>
    <row r="589" ht="12.75">
      <c r="M589"/>
    </row>
    <row r="590" ht="12.75">
      <c r="M590"/>
    </row>
    <row r="591" ht="12.75">
      <c r="M591"/>
    </row>
    <row r="592" ht="12.75">
      <c r="M592"/>
    </row>
    <row r="593" ht="12.75">
      <c r="M593"/>
    </row>
    <row r="594" ht="12.75">
      <c r="M594"/>
    </row>
    <row r="595" ht="12.75">
      <c r="M595"/>
    </row>
    <row r="596" ht="12.75">
      <c r="M596"/>
    </row>
    <row r="597" ht="12.75">
      <c r="M597"/>
    </row>
    <row r="598" ht="12.75">
      <c r="M598"/>
    </row>
    <row r="599" ht="12.75">
      <c r="M599"/>
    </row>
    <row r="600" ht="12.75">
      <c r="M600"/>
    </row>
    <row r="601" ht="12.75">
      <c r="M601"/>
    </row>
    <row r="602" ht="12.75">
      <c r="M602"/>
    </row>
    <row r="603" ht="12.75">
      <c r="M603"/>
    </row>
    <row r="604" ht="12.75">
      <c r="M604"/>
    </row>
    <row r="605" ht="12.75">
      <c r="M605"/>
    </row>
    <row r="606" ht="12.75">
      <c r="M606"/>
    </row>
    <row r="607" ht="12.75">
      <c r="M607"/>
    </row>
    <row r="608" ht="12.75">
      <c r="M608"/>
    </row>
    <row r="609" ht="12.75">
      <c r="M609"/>
    </row>
    <row r="610" ht="12.75">
      <c r="M610"/>
    </row>
    <row r="611" ht="12.75">
      <c r="M611"/>
    </row>
    <row r="612" ht="12.75">
      <c r="M612"/>
    </row>
    <row r="613" ht="12.75">
      <c r="M613"/>
    </row>
    <row r="614" ht="12.75">
      <c r="M614"/>
    </row>
    <row r="615" ht="12.75">
      <c r="M615"/>
    </row>
    <row r="616" ht="12.75">
      <c r="M616"/>
    </row>
    <row r="617" ht="12.75">
      <c r="M617"/>
    </row>
    <row r="618" ht="12.75">
      <c r="M618"/>
    </row>
    <row r="619" ht="12.75">
      <c r="M619"/>
    </row>
    <row r="620" ht="12.75">
      <c r="M620"/>
    </row>
    <row r="621" ht="12.75">
      <c r="M621"/>
    </row>
    <row r="622" ht="12.75">
      <c r="M622"/>
    </row>
    <row r="623" ht="12.75">
      <c r="M623"/>
    </row>
    <row r="624" ht="12.75">
      <c r="M624"/>
    </row>
    <row r="625" ht="12.75">
      <c r="M625"/>
    </row>
    <row r="626" ht="12.75">
      <c r="M626"/>
    </row>
    <row r="627" ht="12.75">
      <c r="M627"/>
    </row>
    <row r="628" ht="12.75">
      <c r="M628"/>
    </row>
    <row r="629" ht="12.75">
      <c r="M629"/>
    </row>
    <row r="630" ht="12.75">
      <c r="M630"/>
    </row>
    <row r="631" ht="12.75">
      <c r="M631"/>
    </row>
    <row r="632" ht="12.75">
      <c r="M632"/>
    </row>
    <row r="633" ht="12.75">
      <c r="M633"/>
    </row>
    <row r="634" ht="12.75">
      <c r="M634"/>
    </row>
    <row r="635" ht="12.75">
      <c r="M635"/>
    </row>
    <row r="636" ht="12.75">
      <c r="M636"/>
    </row>
    <row r="637" ht="12.75">
      <c r="M637"/>
    </row>
    <row r="638" ht="12.75">
      <c r="M638"/>
    </row>
    <row r="639" ht="12.75">
      <c r="M639"/>
    </row>
    <row r="640" ht="12.75">
      <c r="M640"/>
    </row>
    <row r="641" ht="12.75">
      <c r="M641"/>
    </row>
    <row r="642" ht="12.75">
      <c r="M642"/>
    </row>
    <row r="643" ht="12.75"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</sheetData>
  <mergeCells count="9">
    <mergeCell ref="A44:M44"/>
    <mergeCell ref="A39:M39"/>
    <mergeCell ref="P16:Q16"/>
    <mergeCell ref="A1:M1"/>
    <mergeCell ref="A2:M2"/>
    <mergeCell ref="A42:M42"/>
    <mergeCell ref="G4:L4"/>
    <mergeCell ref="M4:M5"/>
    <mergeCell ref="D4:E4"/>
  </mergeCells>
  <printOptions horizontalCentered="1"/>
  <pageMargins left="0.3937007874015748" right="0.3937007874015748" top="0.7874015748031497" bottom="1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CAMARA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rreyes</dc:creator>
  <cp:keywords/>
  <dc:description/>
  <cp:lastModifiedBy>Rosy Reyes Félix</cp:lastModifiedBy>
  <cp:lastPrinted>2008-02-07T19:20:49Z</cp:lastPrinted>
  <dcterms:created xsi:type="dcterms:W3CDTF">2005-02-14T23:53:32Z</dcterms:created>
  <dcterms:modified xsi:type="dcterms:W3CDTF">2008-02-08T00:01:43Z</dcterms:modified>
  <cp:category/>
  <cp:version/>
  <cp:contentType/>
  <cp:contentStatus/>
</cp:coreProperties>
</file>