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Estado_de_México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<sst xmlns="http://schemas.openxmlformats.org/spreadsheetml/2006/main" count="184" uniqueCount="47">
  <si>
    <t>(Miles de Pesos)</t>
  </si>
  <si>
    <t>Concepto/Año</t>
  </si>
  <si>
    <t>(Estructura porcentual)</t>
  </si>
  <si>
    <t>(Variación porcentual real anual)</t>
  </si>
  <si>
    <t>PIB (miles de pesos)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</si>
  <si>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</si>
  <si>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</si>
  <si>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</si>
  <si>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</si>
  <si>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</si>
  <si>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</si>
  <si>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</si>
  <si>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</si>
  <si>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</si>
  <si>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</si>
  <si>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</si>
  <si>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</si>
  <si>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</si>
  <si>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Obras Públicas</t>
  </si>
  <si>
    <t>Transferencias</t>
  </si>
  <si>
    <t>(Porcentajes del PIB del Estado de México)</t>
  </si>
  <si>
    <t>Ingresos Totales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</si>
  <si>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</si>
  <si>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</si>
  <si>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</si>
  <si>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</si>
  <si>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</si>
  <si>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</si>
  <si>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</si>
  <si>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</si>
  <si>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</si>
  <si>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</si>
  <si>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</si>
  <si>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Administrativos1/</t>
  </si>
  <si>
    <t>Deuda Pública (financiamiento)</t>
  </si>
  <si>
    <t>Transferencias (Aportaciones Federales)</t>
  </si>
  <si>
    <t>Estado de México: Situación de las Finanzas Públicas, 1980-2007</t>
  </si>
  <si>
    <t>Estado de México: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</si>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</sst>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184" fontId="8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211" fontId="10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 vertical="center"/>
    </xf>
    <xf numFmtId="184" fontId="10" fillId="2" borderId="0" xfId="0" applyNumberFormat="1" applyFont="1" applyFill="1" applyBorder="1" applyAlignment="1">
      <alignment vertical="center"/>
    </xf>
    <xf numFmtId="18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8" fillId="2" borderId="0" xfId="0" applyNumberFormat="1" applyFont="1" applyFill="1" applyBorder="1" applyAlignment="1">
      <alignment horizontal="left" vertical="center" indent="2"/>
    </xf>
    <xf numFmtId="184" fontId="8" fillId="2" borderId="0" xfId="0" applyNumberFormat="1" applyFont="1" applyFill="1" applyBorder="1" applyAlignment="1">
      <alignment horizontal="right" vertical="center"/>
    </xf>
    <xf numFmtId="184" fontId="8" fillId="2" borderId="0" xfId="0" applyNumberFormat="1" applyFont="1" applyFill="1" applyBorder="1" applyAlignment="1">
      <alignment vertical="center"/>
    </xf>
    <xf numFmtId="184" fontId="8" fillId="2" borderId="0" xfId="17" applyNumberFormat="1" applyFont="1" applyFill="1" applyAlignment="1">
      <alignment horizontal="right"/>
    </xf>
    <xf numFmtId="184" fontId="8" fillId="2" borderId="0" xfId="0" applyNumberFormat="1" applyFont="1" applyFill="1" applyAlignment="1">
      <alignment/>
    </xf>
    <xf numFmtId="184" fontId="8" fillId="2" borderId="0" xfId="0" applyNumberFormat="1" applyFont="1" applyFill="1" applyAlignment="1">
      <alignment horizontal="right"/>
    </xf>
    <xf numFmtId="184" fontId="10" fillId="2" borderId="0" xfId="17" applyNumberFormat="1" applyFont="1" applyFill="1" applyAlignment="1">
      <alignment horizontal="right"/>
    </xf>
    <xf numFmtId="0" fontId="8" fillId="2" borderId="0" xfId="0" applyFont="1" applyFill="1" applyBorder="1" applyAlignment="1">
      <alignment horizontal="left" vertical="center" indent="2"/>
    </xf>
    <xf numFmtId="0" fontId="8" fillId="2" borderId="0" xfId="0" applyFont="1" applyFill="1" applyBorder="1" applyAlignment="1">
      <alignment horizontal="left" vertical="center" indent="4"/>
    </xf>
    <xf numFmtId="0" fontId="8" fillId="2" borderId="0" xfId="0" applyFont="1" applyFill="1" applyBorder="1" applyAlignment="1">
      <alignment horizontal="left" vertical="center" wrapText="1" indent="4"/>
    </xf>
    <xf numFmtId="0" fontId="8" fillId="2" borderId="2" xfId="0" applyFont="1" applyFill="1" applyBorder="1" applyAlignment="1">
      <alignment horizontal="left" vertical="center" indent="2"/>
    </xf>
    <xf numFmtId="184" fontId="8" fillId="2" borderId="2" xfId="0" applyNumberFormat="1" applyFont="1" applyFill="1" applyBorder="1" applyAlignment="1">
      <alignment horizontal="right" vertical="center"/>
    </xf>
    <xf numFmtId="184" fontId="8" fillId="2" borderId="2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183" fontId="10" fillId="2" borderId="0" xfId="21" applyNumberFormat="1" applyFont="1" applyFill="1" applyBorder="1" applyAlignment="1">
      <alignment vertical="center"/>
    </xf>
    <xf numFmtId="183" fontId="8" fillId="2" borderId="0" xfId="21" applyNumberFormat="1" applyFont="1" applyFill="1" applyBorder="1" applyAlignment="1">
      <alignment vertical="center"/>
    </xf>
    <xf numFmtId="183" fontId="8" fillId="2" borderId="0" xfId="0" applyNumberFormat="1" applyFont="1" applyFill="1" applyBorder="1" applyAlignment="1">
      <alignment vertical="center"/>
    </xf>
    <xf numFmtId="183" fontId="8" fillId="2" borderId="0" xfId="0" applyNumberFormat="1" applyFont="1" applyFill="1" applyBorder="1" applyAlignment="1">
      <alignment horizontal="right" vertical="center"/>
    </xf>
    <xf numFmtId="183" fontId="8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83" fontId="8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wrapText="1" indent="1"/>
    </xf>
    <xf numFmtId="0" fontId="8" fillId="2" borderId="0" xfId="0" applyFont="1" applyFill="1" applyAlignment="1">
      <alignment/>
    </xf>
    <xf numFmtId="182" fontId="8" fillId="2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187" fontId="8" fillId="2" borderId="0" xfId="2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87" fontId="10" fillId="2" borderId="0" xfId="21" applyNumberFormat="1" applyFont="1" applyFill="1" applyBorder="1" applyAlignment="1">
      <alignment vertical="center"/>
    </xf>
    <xf numFmtId="183" fontId="8" fillId="2" borderId="0" xfId="21" applyNumberFormat="1" applyFont="1" applyFill="1" applyBorder="1" applyAlignment="1">
      <alignment horizontal="right" vertical="center"/>
    </xf>
    <xf numFmtId="183" fontId="8" fillId="2" borderId="2" xfId="21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3" fontId="8" fillId="2" borderId="0" xfId="17" applyNumberFormat="1" applyFont="1" applyFill="1" applyAlignment="1">
      <alignment horizontal="right" vertical="center"/>
    </xf>
    <xf numFmtId="3" fontId="8" fillId="2" borderId="0" xfId="17" applyNumberFormat="1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8" fillId="2" borderId="4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"/>
          </c:dPt>
          <c:dPt>
            <c:idx val="1"/>
            <c:explosion val="6"/>
          </c:dPt>
          <c:dPt>
            <c:idx val="2"/>
            <c:explosion val="7"/>
          </c:dPt>
          <c:dPt>
            <c:idx val="3"/>
            <c:explosion val="6"/>
          </c:dPt>
          <c:dPt>
            <c:idx val="4"/>
            <c:explosion val="5"/>
          </c:dPt>
          <c:dPt>
            <c:idx val="6"/>
            <c:explosion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México: Gasto Efectivo Ordinario 1980-2000
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9456997"/>
        <c:axId val="42459790"/>
      </c:bar3D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crossAx val="49456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México: Ingresos Efectivos Ordinarios 1980-2000
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6593791"/>
        <c:axId val="16690936"/>
      </c:bar3D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auto val="1"/>
        <c:lblOffset val="100"/>
        <c:noMultiLvlLbl val="0"/>
      </c:catAx>
      <c:valAx>
        <c:axId val="16690936"/>
        <c:scaling>
          <c:orientation val="minMax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crossAx val="46593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1980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1"/>
            <c:explosion val="5"/>
          </c:dPt>
          <c:dPt>
            <c:idx val="2"/>
            <c:explosion val="5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Estado de México: Ingreso y Gasto Público
(miles de pesos corrientes)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noMultiLvlLbl val="0"/>
      </c:catAx>
      <c:valAx>
        <c:axId val="9788546"/>
        <c:scaling>
          <c:orientation val="minMax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crossAx val="16000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México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1"/>
            <c:explosion val="5"/>
          </c:dPt>
          <c:dPt>
            <c:idx val="2"/>
            <c:explosion val="5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2000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</c:dPt>
          <c:dPt>
            <c:idx val="1"/>
            <c:explosion val="5"/>
          </c:dPt>
          <c:dPt>
            <c:idx val="2"/>
            <c:explosion val="6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       Transferencias
42.7%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México: Balance Presupuestal 1980-2000
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37592387"/>
        <c:axId val="2787164"/>
      </c:bar3D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375923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México: Ingreso y Gasto Presupuestal
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Ingresos Efectivos Ordinarios 1981-2000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8576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México: Ingresos Efectivos 1980-2000
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8319889"/>
        <c:axId val="53552410"/>
      </c:bar3D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1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México: Autonomía Financiera 1980-2000
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'[1]edo.mexico'!#REF!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'[1]edo.mexico'!#REF!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'[1]edo.mexico'!#REF!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12209643"/>
        <c:axId val="42777924"/>
      </c:bar3D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2209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0.86425</cdr:y>
    </cdr:from>
    <cdr:to>
      <cdr:x>0.004</cdr:x>
      <cdr:y>-536870.04775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Fuente: CEFP de la H. Cámara de Diputados con base en datos de INEGI y Gobierno del Estado de México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0.8085</cdr:y>
    </cdr:from>
    <cdr:to>
      <cdr:x>0</cdr:x>
      <cdr:y>-536870.1035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0.9715</cdr:y>
    </cdr:from>
    <cdr:to>
      <cdr:x>0.0845</cdr:x>
      <cdr:y>-536869.9405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Fuente: CEFP de la H. Cámara de Diputados con base en datos de INEGI y Gobierno del Estado de México.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</cdr:x>
      <cdr:y>-536869.92625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0.9705</cdr:y>
    </cdr:from>
    <cdr:to>
      <cdr:x>0.099</cdr:x>
      <cdr:y>-536869.9415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Fuente: CEFP de la H. Cámara de Diputados con base en datos de INEGI y Gobierno del Estado de México.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0.977</cdr:y>
    </cdr:from>
    <cdr:to>
      <cdr:x>0.116</cdr:x>
      <cdr:y>-536869.935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Fuente: CEFP de la H. Cámara de Diputados con base en datos de INEGI y Gobierno del Estado de México.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206</xdr:row>
      <xdr:rowOff>0</xdr:rowOff>
    </xdr:from>
    <xdr:to>
      <xdr:col>14</xdr:col>
      <xdr:colOff>533400</xdr:colOff>
      <xdr:row>206</xdr:row>
      <xdr:rowOff>0</xdr:rowOff>
    </xdr:to>
    <xdr:graphicFrame>
      <xdr:nvGraphicFramePr>
        <xdr:cNvPr id="1" name="Chart 1"/>
        <xdr:cNvGraphicFramePr/>
      </xdr:nvGraphicFramePr>
      <xdr:xfrm>
        <a:off x="8896350" y="38862000"/>
        <a:ext cx="5543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333375</xdr:colOff>
      <xdr:row>206</xdr:row>
      <xdr:rowOff>0</xdr:rowOff>
    </xdr:from>
    <xdr:to>
      <xdr:col>21</xdr:col>
      <xdr:colOff>85725</xdr:colOff>
      <xdr:row>206</xdr:row>
      <xdr:rowOff>0</xdr:rowOff>
    </xdr:to>
    <xdr:graphicFrame>
      <xdr:nvGraphicFramePr>
        <xdr:cNvPr id="2" name="Chart 2"/>
        <xdr:cNvGraphicFramePr/>
      </xdr:nvGraphicFramePr>
      <xdr:xfrm>
        <a:off x="15078075" y="38862000"/>
        <a:ext cx="4781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206</xdr:row>
      <xdr:rowOff>0</xdr:rowOff>
    </xdr:from>
    <xdr:to>
      <xdr:col>12</xdr:col>
      <xdr:colOff>771525</xdr:colOff>
      <xdr:row>206</xdr:row>
      <xdr:rowOff>0</xdr:rowOff>
    </xdr:to>
    <xdr:graphicFrame>
      <xdr:nvGraphicFramePr>
        <xdr:cNvPr id="3" name="Chart 3"/>
        <xdr:cNvGraphicFramePr/>
      </xdr:nvGraphicFramePr>
      <xdr:xfrm>
        <a:off x="7648575" y="38862000"/>
        <a:ext cx="535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504825</xdr:colOff>
      <xdr:row>206</xdr:row>
      <xdr:rowOff>0</xdr:rowOff>
    </xdr:from>
    <xdr:to>
      <xdr:col>19</xdr:col>
      <xdr:colOff>447675</xdr:colOff>
      <xdr:row>206</xdr:row>
      <xdr:rowOff>0</xdr:rowOff>
    </xdr:to>
    <xdr:graphicFrame>
      <xdr:nvGraphicFramePr>
        <xdr:cNvPr id="4" name="Chart 4"/>
        <xdr:cNvGraphicFramePr/>
      </xdr:nvGraphicFramePr>
      <xdr:xfrm>
        <a:off x="13573125" y="3886200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9</xdr:col>
      <xdr:colOff>47625</xdr:colOff>
      <xdr:row>206</xdr:row>
      <xdr:rowOff>0</xdr:rowOff>
    </xdr:to>
    <xdr:graphicFrame>
      <xdr:nvGraphicFramePr>
        <xdr:cNvPr id="5" name="Chart 5"/>
        <xdr:cNvGraphicFramePr/>
      </xdr:nvGraphicFramePr>
      <xdr:xfrm>
        <a:off x="38100" y="38862000"/>
        <a:ext cx="9725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206</xdr:row>
      <xdr:rowOff>0</xdr:rowOff>
    </xdr:from>
    <xdr:to>
      <xdr:col>8</xdr:col>
      <xdr:colOff>733425</xdr:colOff>
      <xdr:row>206</xdr:row>
      <xdr:rowOff>0</xdr:rowOff>
    </xdr:to>
    <xdr:graphicFrame>
      <xdr:nvGraphicFramePr>
        <xdr:cNvPr id="6" name="Chart 6"/>
        <xdr:cNvGraphicFramePr/>
      </xdr:nvGraphicFramePr>
      <xdr:xfrm>
        <a:off x="47625" y="38862000"/>
        <a:ext cx="9563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8</xdr:col>
      <xdr:colOff>19050</xdr:colOff>
      <xdr:row>206</xdr:row>
      <xdr:rowOff>0</xdr:rowOff>
    </xdr:to>
    <xdr:graphicFrame>
      <xdr:nvGraphicFramePr>
        <xdr:cNvPr id="7" name="Chart 7"/>
        <xdr:cNvGraphicFramePr/>
      </xdr:nvGraphicFramePr>
      <xdr:xfrm>
        <a:off x="38100" y="38862000"/>
        <a:ext cx="8858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206</xdr:row>
      <xdr:rowOff>0</xdr:rowOff>
    </xdr:from>
    <xdr:to>
      <xdr:col>20</xdr:col>
      <xdr:colOff>47625</xdr:colOff>
      <xdr:row>206</xdr:row>
      <xdr:rowOff>0</xdr:rowOff>
    </xdr:to>
    <xdr:graphicFrame>
      <xdr:nvGraphicFramePr>
        <xdr:cNvPr id="8" name="Chart 8"/>
        <xdr:cNvGraphicFramePr/>
      </xdr:nvGraphicFramePr>
      <xdr:xfrm>
        <a:off x="10553700" y="38862000"/>
        <a:ext cx="8429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206</xdr:row>
      <xdr:rowOff>0</xdr:rowOff>
    </xdr:from>
    <xdr:to>
      <xdr:col>9</xdr:col>
      <xdr:colOff>695325</xdr:colOff>
      <xdr:row>206</xdr:row>
      <xdr:rowOff>0</xdr:rowOff>
    </xdr:to>
    <xdr:graphicFrame>
      <xdr:nvGraphicFramePr>
        <xdr:cNvPr id="9" name="Chart 9"/>
        <xdr:cNvGraphicFramePr/>
      </xdr:nvGraphicFramePr>
      <xdr:xfrm>
        <a:off x="76200" y="38862000"/>
        <a:ext cx="10334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206</xdr:row>
      <xdr:rowOff>0</xdr:rowOff>
    </xdr:from>
    <xdr:to>
      <xdr:col>8</xdr:col>
      <xdr:colOff>742950</xdr:colOff>
      <xdr:row>206</xdr:row>
      <xdr:rowOff>0</xdr:rowOff>
    </xdr:to>
    <xdr:graphicFrame>
      <xdr:nvGraphicFramePr>
        <xdr:cNvPr id="10" name="Chart 10"/>
        <xdr:cNvGraphicFramePr/>
      </xdr:nvGraphicFramePr>
      <xdr:xfrm>
        <a:off x="47625" y="38862000"/>
        <a:ext cx="9572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206</xdr:row>
      <xdr:rowOff>0</xdr:rowOff>
    </xdr:from>
    <xdr:to>
      <xdr:col>9</xdr:col>
      <xdr:colOff>19050</xdr:colOff>
      <xdr:row>206</xdr:row>
      <xdr:rowOff>0</xdr:rowOff>
    </xdr:to>
    <xdr:graphicFrame>
      <xdr:nvGraphicFramePr>
        <xdr:cNvPr id="11" name="Chart 11"/>
        <xdr:cNvGraphicFramePr/>
      </xdr:nvGraphicFramePr>
      <xdr:xfrm>
        <a:off x="38100" y="38862000"/>
        <a:ext cx="96964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495300</xdr:colOff>
      <xdr:row>206</xdr:row>
      <xdr:rowOff>0</xdr:rowOff>
    </xdr:from>
    <xdr:to>
      <xdr:col>5</xdr:col>
      <xdr:colOff>590550</xdr:colOff>
      <xdr:row>206</xdr:row>
      <xdr:rowOff>0</xdr:rowOff>
    </xdr:to>
    <xdr:graphicFrame>
      <xdr:nvGraphicFramePr>
        <xdr:cNvPr id="12" name="Chart 12"/>
        <xdr:cNvGraphicFramePr/>
      </xdr:nvGraphicFramePr>
      <xdr:xfrm>
        <a:off x="495300" y="38862000"/>
        <a:ext cx="6457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361950</xdr:colOff>
      <xdr:row>206</xdr:row>
      <xdr:rowOff>0</xdr:rowOff>
    </xdr:from>
    <xdr:to>
      <xdr:col>8</xdr:col>
      <xdr:colOff>314325</xdr:colOff>
      <xdr:row>206</xdr:row>
      <xdr:rowOff>0</xdr:rowOff>
    </xdr:to>
    <xdr:graphicFrame>
      <xdr:nvGraphicFramePr>
        <xdr:cNvPr id="13" name="Chart 13"/>
        <xdr:cNvGraphicFramePr/>
      </xdr:nvGraphicFramePr>
      <xdr:xfrm>
        <a:off x="361950" y="38862000"/>
        <a:ext cx="88296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6">
          <cell r="B26">
            <v>119971573</v>
          </cell>
          <cell r="C26">
            <v>133308884</v>
          </cell>
          <cell r="D26">
            <v>168414300</v>
          </cell>
          <cell r="E26">
            <v>236800861</v>
          </cell>
          <cell r="F26">
            <v>299227100</v>
          </cell>
          <cell r="G26">
            <v>362431863</v>
          </cell>
          <cell r="H26">
            <v>426241731</v>
          </cell>
          <cell r="I26">
            <v>503113132</v>
          </cell>
          <cell r="J26">
            <v>527733846</v>
          </cell>
          <cell r="K26">
            <v>552573682</v>
          </cell>
          <cell r="L26">
            <v>589024686</v>
          </cell>
          <cell r="M26">
            <v>659942957</v>
          </cell>
          <cell r="N26">
            <v>719276431</v>
          </cell>
          <cell r="O26">
            <v>793852487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207"/>
  <sheetViews>
    <sheetView tabSelected="1" workbookViewId="0" topLeftCell="T75">
      <selection activeCell="W82" sqref="W82"/>
    </sheetView>
  </sheetViews>
  <sheetFormatPr defaultColWidth="11.421875" defaultRowHeight="20.25" customHeight="1"/>
  <cols>
    <col min="1" max="1" width="45.140625" style="1" customWidth="1"/>
    <col min="2" max="29" width="12.57421875" style="1" customWidth="1"/>
    <col min="30" max="16384" width="11.421875" style="1" customWidth="1"/>
  </cols>
  <sheetData>
    <row r="1" ht="15" customHeight="1"/>
    <row r="2" spans="1:29" ht="1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/>
      <c r="AA6" s="7"/>
    </row>
    <row r="7" spans="1:30" s="11" customFormat="1" ht="15" customHeight="1">
      <c r="A7" s="8" t="s">
        <v>21</v>
      </c>
      <c r="B7" s="9">
        <f>SUM(B8:B18)</f>
        <v>28651</v>
      </c>
      <c r="C7" s="9">
        <f aca="true" t="shared" si="0" ref="C7:V7">SUM(C8:C18)</f>
        <v>41615</v>
      </c>
      <c r="D7" s="9">
        <f t="shared" si="0"/>
        <v>50933</v>
      </c>
      <c r="E7" s="9">
        <f t="shared" si="0"/>
        <v>85904</v>
      </c>
      <c r="F7" s="9">
        <f t="shared" si="0"/>
        <v>143709</v>
      </c>
      <c r="G7" s="9">
        <f t="shared" si="0"/>
        <v>210967</v>
      </c>
      <c r="H7" s="9">
        <f t="shared" si="0"/>
        <v>344675</v>
      </c>
      <c r="I7" s="9">
        <f t="shared" si="0"/>
        <v>768365</v>
      </c>
      <c r="J7" s="9">
        <f t="shared" si="0"/>
        <v>1378685.4</v>
      </c>
      <c r="K7" s="9">
        <f t="shared" si="0"/>
        <v>1854220.5</v>
      </c>
      <c r="L7" s="9">
        <f t="shared" si="0"/>
        <v>2316091.67</v>
      </c>
      <c r="M7" s="9">
        <f t="shared" si="0"/>
        <v>3730363.8200000003</v>
      </c>
      <c r="N7" s="9">
        <f t="shared" si="0"/>
        <v>5294270.7</v>
      </c>
      <c r="O7" s="9">
        <f t="shared" si="0"/>
        <v>8260050.5</v>
      </c>
      <c r="P7" s="9">
        <f t="shared" si="0"/>
        <v>9708172.8</v>
      </c>
      <c r="Q7" s="9">
        <f t="shared" si="0"/>
        <v>13184875.399999999</v>
      </c>
      <c r="R7" s="9">
        <f t="shared" si="0"/>
        <v>18319984</v>
      </c>
      <c r="S7" s="9">
        <f t="shared" si="0"/>
        <v>22884814.1</v>
      </c>
      <c r="T7" s="9">
        <f t="shared" si="0"/>
        <v>25461446.799999997</v>
      </c>
      <c r="U7" s="9">
        <f t="shared" si="0"/>
        <v>33677239</v>
      </c>
      <c r="V7" s="9">
        <f t="shared" si="0"/>
        <v>41977342.8</v>
      </c>
      <c r="W7" s="9">
        <f aca="true" t="shared" si="1" ref="W7:AC7">SUM(W8:W18)</f>
        <v>49772573.7</v>
      </c>
      <c r="X7" s="9">
        <f t="shared" si="1"/>
        <v>60740711</v>
      </c>
      <c r="Y7" s="9">
        <f t="shared" si="1"/>
        <v>65397442.6</v>
      </c>
      <c r="Z7" s="9">
        <f t="shared" si="1"/>
        <v>70908052.1</v>
      </c>
      <c r="AA7" s="9">
        <f t="shared" si="1"/>
        <v>88875741.6</v>
      </c>
      <c r="AB7" s="9">
        <f t="shared" si="1"/>
        <v>104683299.80000001</v>
      </c>
      <c r="AC7" s="9">
        <f t="shared" si="1"/>
        <v>116530235.4</v>
      </c>
      <c r="AD7" s="10"/>
    </row>
    <row r="8" spans="1:30" ht="15" customHeight="1">
      <c r="A8" s="12" t="s">
        <v>6</v>
      </c>
      <c r="B8" s="13">
        <v>2677</v>
      </c>
      <c r="C8" s="13">
        <v>3295</v>
      </c>
      <c r="D8" s="13">
        <v>5031</v>
      </c>
      <c r="E8" s="13">
        <v>9010</v>
      </c>
      <c r="F8" s="13">
        <v>5064</v>
      </c>
      <c r="G8" s="13">
        <v>9090</v>
      </c>
      <c r="H8" s="13">
        <v>14788</v>
      </c>
      <c r="I8" s="13">
        <v>33515</v>
      </c>
      <c r="J8" s="13">
        <v>69513</v>
      </c>
      <c r="K8" s="13">
        <v>98998.3</v>
      </c>
      <c r="L8" s="14">
        <v>144870.49</v>
      </c>
      <c r="M8" s="14">
        <v>223860.48</v>
      </c>
      <c r="N8" s="14">
        <v>278178.45</v>
      </c>
      <c r="O8" s="14">
        <v>351604.25</v>
      </c>
      <c r="P8" s="14">
        <v>392994</v>
      </c>
      <c r="Q8" s="14">
        <v>411750.7</v>
      </c>
      <c r="R8" s="14">
        <v>550263.2</v>
      </c>
      <c r="S8" s="14">
        <v>708044.5</v>
      </c>
      <c r="T8" s="14">
        <v>1006978.7</v>
      </c>
      <c r="U8" s="14">
        <v>1139429.7</v>
      </c>
      <c r="V8" s="14">
        <v>1457363.5</v>
      </c>
      <c r="W8" s="14">
        <v>1850188.5</v>
      </c>
      <c r="X8" s="15">
        <v>2365665</v>
      </c>
      <c r="Y8" s="15">
        <v>2325280.5</v>
      </c>
      <c r="Z8" s="15">
        <v>2423320.1</v>
      </c>
      <c r="AA8" s="15">
        <v>2612565.7</v>
      </c>
      <c r="AB8" s="16">
        <v>3117477.5</v>
      </c>
      <c r="AC8" s="3">
        <v>4963569</v>
      </c>
      <c r="AD8" s="3"/>
    </row>
    <row r="9" spans="1:30" ht="15" customHeight="1">
      <c r="A9" s="12" t="s">
        <v>7</v>
      </c>
      <c r="B9" s="13">
        <v>551</v>
      </c>
      <c r="C9" s="13">
        <v>531</v>
      </c>
      <c r="D9" s="13">
        <v>1486</v>
      </c>
      <c r="E9" s="13">
        <v>1078</v>
      </c>
      <c r="F9" s="13">
        <v>4068</v>
      </c>
      <c r="G9" s="13">
        <v>4003</v>
      </c>
      <c r="H9" s="13">
        <v>11236</v>
      </c>
      <c r="I9" s="13">
        <v>21608</v>
      </c>
      <c r="J9" s="13">
        <v>40487</v>
      </c>
      <c r="K9" s="13">
        <v>48040.3</v>
      </c>
      <c r="L9" s="14">
        <v>64850.49</v>
      </c>
      <c r="M9" s="14">
        <v>157607.48</v>
      </c>
      <c r="N9" s="14">
        <v>232811.45</v>
      </c>
      <c r="O9" s="14">
        <v>269368.25</v>
      </c>
      <c r="P9" s="14">
        <v>287634.3</v>
      </c>
      <c r="Q9" s="14">
        <v>314658.8</v>
      </c>
      <c r="R9" s="14">
        <v>363487.3</v>
      </c>
      <c r="S9" s="14">
        <v>322749.9</v>
      </c>
      <c r="T9" s="14">
        <v>579928</v>
      </c>
      <c r="U9" s="14">
        <v>646697.9</v>
      </c>
      <c r="V9" s="14">
        <v>840567.1</v>
      </c>
      <c r="W9" s="14">
        <v>1124442.2</v>
      </c>
      <c r="X9" s="15">
        <v>1428501</v>
      </c>
      <c r="Y9" s="15">
        <v>1249933.5</v>
      </c>
      <c r="Z9" s="15">
        <v>1774356.7</v>
      </c>
      <c r="AA9" s="15">
        <v>1918273.2</v>
      </c>
      <c r="AB9" s="16">
        <v>2080990.8</v>
      </c>
      <c r="AC9" s="3">
        <v>1969110</v>
      </c>
      <c r="AD9" s="3"/>
    </row>
    <row r="10" spans="1:30" ht="15" customHeight="1">
      <c r="A10" s="12" t="s">
        <v>8</v>
      </c>
      <c r="B10" s="13">
        <v>126</v>
      </c>
      <c r="C10" s="13">
        <v>129</v>
      </c>
      <c r="D10" s="13">
        <v>889</v>
      </c>
      <c r="E10" s="13">
        <v>2112</v>
      </c>
      <c r="F10" s="13">
        <v>5025</v>
      </c>
      <c r="G10" s="13">
        <v>14980</v>
      </c>
      <c r="H10" s="13">
        <v>14659</v>
      </c>
      <c r="I10" s="13">
        <v>86136</v>
      </c>
      <c r="J10" s="13">
        <v>73495</v>
      </c>
      <c r="K10" s="13">
        <v>66199.3</v>
      </c>
      <c r="L10" s="14">
        <v>57490.49</v>
      </c>
      <c r="M10" s="14">
        <v>46849.48</v>
      </c>
      <c r="N10" s="14">
        <v>298450.45</v>
      </c>
      <c r="O10" s="14">
        <v>269669.25</v>
      </c>
      <c r="P10" s="14">
        <v>54566.2</v>
      </c>
      <c r="Q10" s="14">
        <v>137677</v>
      </c>
      <c r="R10" s="14">
        <v>126538.3</v>
      </c>
      <c r="S10" s="14">
        <v>111363.4</v>
      </c>
      <c r="T10" s="14">
        <v>150440.5</v>
      </c>
      <c r="U10" s="14">
        <v>618691.9</v>
      </c>
      <c r="V10" s="14">
        <v>228973.3</v>
      </c>
      <c r="W10" s="14">
        <v>164645.8</v>
      </c>
      <c r="X10" s="15">
        <v>103997</v>
      </c>
      <c r="Y10" s="15">
        <v>343297</v>
      </c>
      <c r="Z10" s="15">
        <v>236940.5</v>
      </c>
      <c r="AA10" s="15">
        <v>235374.9</v>
      </c>
      <c r="AB10" s="16">
        <v>384995.1</v>
      </c>
      <c r="AC10" s="3">
        <v>626715</v>
      </c>
      <c r="AD10" s="3"/>
    </row>
    <row r="11" spans="1:30" ht="15" customHeight="1">
      <c r="A11" s="12" t="s">
        <v>9</v>
      </c>
      <c r="B11" s="13">
        <v>1664</v>
      </c>
      <c r="C11" s="13">
        <v>2212</v>
      </c>
      <c r="D11" s="13">
        <v>2776</v>
      </c>
      <c r="E11" s="13">
        <v>4973</v>
      </c>
      <c r="F11" s="13">
        <v>8261</v>
      </c>
      <c r="G11" s="13">
        <v>17505</v>
      </c>
      <c r="H11" s="13">
        <v>4870</v>
      </c>
      <c r="I11" s="13">
        <v>23170</v>
      </c>
      <c r="J11" s="13">
        <v>35693.7</v>
      </c>
      <c r="K11" s="13">
        <v>35776.2</v>
      </c>
      <c r="L11" s="14">
        <v>125154.4</v>
      </c>
      <c r="M11" s="13">
        <v>384062.48</v>
      </c>
      <c r="N11" s="14">
        <v>716838.45</v>
      </c>
      <c r="O11" s="14">
        <v>2355189.25</v>
      </c>
      <c r="P11" s="14">
        <v>2417123.8</v>
      </c>
      <c r="Q11" s="14">
        <v>140439.4</v>
      </c>
      <c r="R11" s="14">
        <v>113810.2</v>
      </c>
      <c r="S11" s="14">
        <v>580455.3</v>
      </c>
      <c r="T11" s="14">
        <v>179942.1</v>
      </c>
      <c r="U11" s="14">
        <v>157645.6</v>
      </c>
      <c r="V11" s="14">
        <v>153291</v>
      </c>
      <c r="W11" s="14">
        <v>195317.7</v>
      </c>
      <c r="X11" s="15">
        <v>214759</v>
      </c>
      <c r="Y11" s="15">
        <v>254075.6</v>
      </c>
      <c r="Z11" s="15">
        <v>1898450.4</v>
      </c>
      <c r="AA11" s="15">
        <v>446530</v>
      </c>
      <c r="AB11" s="16">
        <v>3593989.2</v>
      </c>
      <c r="AC11" s="3">
        <v>2631858</v>
      </c>
      <c r="AD11" s="3"/>
    </row>
    <row r="12" spans="1:30" ht="15" customHeight="1">
      <c r="A12" s="12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v>6827.1</v>
      </c>
      <c r="R12" s="14">
        <v>5447.2</v>
      </c>
      <c r="S12" s="14">
        <v>5577.6</v>
      </c>
      <c r="T12" s="14">
        <v>2547.2</v>
      </c>
      <c r="U12" s="14">
        <v>68866.6</v>
      </c>
      <c r="V12" s="14">
        <v>7464.3</v>
      </c>
      <c r="W12" s="14">
        <v>8578.1</v>
      </c>
      <c r="X12" s="15">
        <v>5953</v>
      </c>
      <c r="Y12" s="15">
        <v>33442</v>
      </c>
      <c r="Z12" s="15">
        <v>59276.9</v>
      </c>
      <c r="AA12" s="15">
        <v>87094.5</v>
      </c>
      <c r="AB12" s="16">
        <v>118940.6</v>
      </c>
      <c r="AC12" s="3">
        <v>249618</v>
      </c>
      <c r="AD12" s="3"/>
    </row>
    <row r="13" spans="1:30" ht="15" customHeight="1">
      <c r="A13" s="12" t="s">
        <v>17</v>
      </c>
      <c r="B13" s="13">
        <v>11746</v>
      </c>
      <c r="C13" s="13">
        <v>17081</v>
      </c>
      <c r="D13" s="13">
        <v>24700</v>
      </c>
      <c r="E13" s="13">
        <v>54567</v>
      </c>
      <c r="F13" s="13">
        <v>91753</v>
      </c>
      <c r="G13" s="13">
        <v>127535</v>
      </c>
      <c r="H13" s="13">
        <v>209658</v>
      </c>
      <c r="I13" s="13">
        <v>505671</v>
      </c>
      <c r="J13" s="13">
        <v>1121818</v>
      </c>
      <c r="K13" s="13">
        <v>1283062.2</v>
      </c>
      <c r="L13" s="14">
        <v>1764303.4</v>
      </c>
      <c r="M13" s="14">
        <v>2389658.45</v>
      </c>
      <c r="N13" s="14">
        <v>2833533.45</v>
      </c>
      <c r="O13" s="14">
        <v>3773210.25</v>
      </c>
      <c r="P13" s="14">
        <v>4125318</v>
      </c>
      <c r="Q13" s="14">
        <v>4970255.1</v>
      </c>
      <c r="R13" s="14">
        <v>8213841.8</v>
      </c>
      <c r="S13" s="14">
        <v>9843665.6</v>
      </c>
      <c r="T13" s="14">
        <v>12268233.9</v>
      </c>
      <c r="U13" s="14">
        <v>15501842.5</v>
      </c>
      <c r="V13" s="14">
        <v>20438786.3</v>
      </c>
      <c r="W13" s="14">
        <v>21722546</v>
      </c>
      <c r="X13" s="15">
        <v>24839402.5</v>
      </c>
      <c r="Y13" s="15">
        <v>28513786.1</v>
      </c>
      <c r="Z13" s="15">
        <v>29994329.9</v>
      </c>
      <c r="AA13" s="15">
        <v>33200755.5</v>
      </c>
      <c r="AB13" s="16">
        <v>38210439</v>
      </c>
      <c r="AC13" s="3">
        <v>40552251.7</v>
      </c>
      <c r="AD13" s="3"/>
    </row>
    <row r="14" spans="1:30" ht="15" customHeight="1">
      <c r="A14" s="12" t="s">
        <v>34</v>
      </c>
      <c r="B14" s="13">
        <v>7416</v>
      </c>
      <c r="C14" s="13">
        <v>17595</v>
      </c>
      <c r="D14" s="13">
        <v>16051</v>
      </c>
      <c r="E14" s="13">
        <v>14164</v>
      </c>
      <c r="F14" s="13">
        <v>29538</v>
      </c>
      <c r="G14" s="13">
        <v>37854</v>
      </c>
      <c r="H14" s="13">
        <v>89464</v>
      </c>
      <c r="I14" s="13">
        <v>98265</v>
      </c>
      <c r="J14" s="13">
        <v>37678.7</v>
      </c>
      <c r="K14" s="13">
        <v>322144.2</v>
      </c>
      <c r="L14" s="14">
        <v>159422.4</v>
      </c>
      <c r="M14" s="14">
        <v>528325.45</v>
      </c>
      <c r="N14" s="14">
        <v>934458.45</v>
      </c>
      <c r="O14" s="14">
        <v>1241009.25</v>
      </c>
      <c r="P14" s="14">
        <v>2430536.5</v>
      </c>
      <c r="Q14" s="14">
        <v>3734235</v>
      </c>
      <c r="R14" s="14">
        <v>2584525.6</v>
      </c>
      <c r="S14" s="14">
        <v>1632337.3</v>
      </c>
      <c r="T14" s="14">
        <v>249663.2</v>
      </c>
      <c r="U14" s="14">
        <v>1465580.8</v>
      </c>
      <c r="V14" s="13"/>
      <c r="W14" s="14">
        <v>2278132.4</v>
      </c>
      <c r="X14" s="15">
        <v>7545385.5</v>
      </c>
      <c r="Y14" s="15">
        <v>4889267.9</v>
      </c>
      <c r="Z14" s="15">
        <v>2467795.6</v>
      </c>
      <c r="AA14" s="15">
        <v>4999915.1</v>
      </c>
      <c r="AB14" s="16">
        <v>3458696.1</v>
      </c>
      <c r="AC14" s="3">
        <v>2324018</v>
      </c>
      <c r="AD14" s="3"/>
    </row>
    <row r="15" spans="1:30" ht="15" customHeight="1">
      <c r="A15" s="12" t="s">
        <v>12</v>
      </c>
      <c r="B15" s="13">
        <v>2589</v>
      </c>
      <c r="C15" s="13">
        <v>772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5"/>
      <c r="Y15" s="15"/>
      <c r="Z15" s="15"/>
      <c r="AA15" s="15"/>
      <c r="AB15" s="3"/>
      <c r="AC15" s="3"/>
      <c r="AD15" s="3"/>
    </row>
    <row r="16" spans="1:30" ht="15" customHeight="1">
      <c r="A16" s="12" t="s">
        <v>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v>3469032.3</v>
      </c>
      <c r="R16" s="13">
        <v>4959320.3</v>
      </c>
      <c r="S16" s="13">
        <v>9680620.5</v>
      </c>
      <c r="T16" s="14">
        <v>11023713.2</v>
      </c>
      <c r="U16" s="14">
        <v>14078484</v>
      </c>
      <c r="V16" s="14">
        <v>18850897.3</v>
      </c>
      <c r="W16" s="14">
        <v>22428723</v>
      </c>
      <c r="X16" s="15">
        <v>24237048</v>
      </c>
      <c r="Y16" s="15">
        <v>27788360</v>
      </c>
      <c r="Z16" s="15">
        <v>32053582</v>
      </c>
      <c r="AA16" s="15">
        <v>35087045.9</v>
      </c>
      <c r="AB16" s="16">
        <v>53717771.5</v>
      </c>
      <c r="AC16" s="3">
        <v>42515248.7</v>
      </c>
      <c r="AD16" s="3"/>
    </row>
    <row r="17" spans="1:30" ht="15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1402750.1</v>
      </c>
      <c r="S17" s="13"/>
      <c r="T17" s="13"/>
      <c r="U17" s="13"/>
      <c r="V17" s="13"/>
      <c r="W17" s="13"/>
      <c r="X17" s="15"/>
      <c r="Y17" s="15"/>
      <c r="Z17" s="15"/>
      <c r="AA17" s="15">
        <v>10288186.8</v>
      </c>
      <c r="AB17" s="3"/>
      <c r="AC17" s="3">
        <v>20697847</v>
      </c>
      <c r="AD17" s="3"/>
    </row>
    <row r="18" spans="1:30" ht="15" customHeight="1">
      <c r="A18" s="12" t="s">
        <v>15</v>
      </c>
      <c r="B18" s="13">
        <v>1882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7"/>
      <c r="Y18" s="17"/>
      <c r="Z18" s="17"/>
      <c r="AA18" s="17"/>
      <c r="AB18" s="3"/>
      <c r="AC18" s="3"/>
      <c r="AD18" s="3"/>
    </row>
    <row r="19" spans="1:30" ht="1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7"/>
      <c r="Y19" s="17"/>
      <c r="Z19" s="17"/>
      <c r="AA19" s="17"/>
      <c r="AB19" s="3"/>
      <c r="AC19" s="3"/>
      <c r="AD19" s="3"/>
    </row>
    <row r="20" spans="1:30" ht="15" customHeight="1">
      <c r="A20" s="8" t="s">
        <v>22</v>
      </c>
      <c r="B20" s="9">
        <f>SUM(B21:B35)</f>
        <v>28651</v>
      </c>
      <c r="C20" s="9">
        <f aca="true" t="shared" si="2" ref="C20:W20">SUM(C21:C35)</f>
        <v>41615</v>
      </c>
      <c r="D20" s="9">
        <f t="shared" si="2"/>
        <v>50933</v>
      </c>
      <c r="E20" s="9">
        <f t="shared" si="2"/>
        <v>85904</v>
      </c>
      <c r="F20" s="9">
        <f t="shared" si="2"/>
        <v>143709</v>
      </c>
      <c r="G20" s="9">
        <f t="shared" si="2"/>
        <v>210967</v>
      </c>
      <c r="H20" s="9">
        <f t="shared" si="2"/>
        <v>344675</v>
      </c>
      <c r="I20" s="9">
        <f t="shared" si="2"/>
        <v>768365</v>
      </c>
      <c r="J20" s="9">
        <f t="shared" si="2"/>
        <v>1378685</v>
      </c>
      <c r="K20" s="9">
        <f t="shared" si="2"/>
        <v>1854220.5</v>
      </c>
      <c r="L20" s="9">
        <f t="shared" si="2"/>
        <v>2316091.8</v>
      </c>
      <c r="M20" s="9">
        <f t="shared" si="2"/>
        <v>3730363.5999999996</v>
      </c>
      <c r="N20" s="9">
        <f t="shared" si="2"/>
        <v>5294270.800000001</v>
      </c>
      <c r="O20" s="9">
        <f t="shared" si="2"/>
        <v>8260050.499999999</v>
      </c>
      <c r="P20" s="9">
        <f t="shared" si="2"/>
        <v>9708172.700000001</v>
      </c>
      <c r="Q20" s="9">
        <f t="shared" si="2"/>
        <v>13184875.399999999</v>
      </c>
      <c r="R20" s="9">
        <f t="shared" si="2"/>
        <v>18319984</v>
      </c>
      <c r="S20" s="9">
        <f t="shared" si="2"/>
        <v>22884814.1</v>
      </c>
      <c r="T20" s="9">
        <f t="shared" si="2"/>
        <v>25461446.799999997</v>
      </c>
      <c r="U20" s="9">
        <f t="shared" si="2"/>
        <v>33677239</v>
      </c>
      <c r="V20" s="9">
        <f t="shared" si="2"/>
        <v>41977342.79999999</v>
      </c>
      <c r="W20" s="9">
        <f t="shared" si="2"/>
        <v>49772573.699999996</v>
      </c>
      <c r="X20" s="18">
        <f>X21+X25+X28+X31+X32</f>
        <v>60740711.000000015</v>
      </c>
      <c r="Y20" s="18">
        <f>Y21+Y25+Y28+Y31+Y32</f>
        <v>65397442.6</v>
      </c>
      <c r="Z20" s="18">
        <f>Z21+Z25+Z28+Z31+Z32+Z34</f>
        <v>70908052.10000001</v>
      </c>
      <c r="AA20" s="18">
        <f>AA21+AA25+AA28+AA31+AA32+AA34</f>
        <v>88875741.60000001</v>
      </c>
      <c r="AB20" s="18">
        <f>AB21+AB25+AB28+AB31+AB32+AB34</f>
        <v>104683299.8</v>
      </c>
      <c r="AC20" s="18">
        <f>AC21+AC25+AC28+AC31+AC32+AC34</f>
        <v>116530235.39999999</v>
      </c>
      <c r="AD20" s="3" t="s">
        <v>5</v>
      </c>
    </row>
    <row r="21" spans="1:30" ht="15" customHeight="1">
      <c r="A21" s="19" t="s">
        <v>33</v>
      </c>
      <c r="B21" s="13">
        <v>5306</v>
      </c>
      <c r="C21" s="13">
        <v>10058</v>
      </c>
      <c r="D21" s="13">
        <v>17134</v>
      </c>
      <c r="E21" s="13">
        <v>30144</v>
      </c>
      <c r="F21" s="13">
        <v>38856</v>
      </c>
      <c r="G21" s="13">
        <v>63409</v>
      </c>
      <c r="H21" s="13">
        <v>114611</v>
      </c>
      <c r="I21" s="13">
        <v>255124</v>
      </c>
      <c r="J21" s="13">
        <v>503170</v>
      </c>
      <c r="K21" s="13">
        <v>747540.1</v>
      </c>
      <c r="L21" s="14">
        <v>1127025</v>
      </c>
      <c r="M21" s="14">
        <v>1583143.4</v>
      </c>
      <c r="N21" s="14">
        <v>2319356.2</v>
      </c>
      <c r="O21" s="14">
        <v>2800514.3</v>
      </c>
      <c r="P21" s="14">
        <v>3347787.1</v>
      </c>
      <c r="Q21" s="14">
        <v>4221940.9</v>
      </c>
      <c r="R21" s="14">
        <v>10519519</v>
      </c>
      <c r="S21" s="14">
        <v>14966733.8</v>
      </c>
      <c r="T21" s="14">
        <v>8719972.8</v>
      </c>
      <c r="U21" s="14">
        <v>10774469.4</v>
      </c>
      <c r="V21" s="14">
        <v>12643469.5</v>
      </c>
      <c r="W21" s="14">
        <v>15015960.299999999</v>
      </c>
      <c r="X21" s="15">
        <f aca="true" t="shared" si="3" ref="X21:AC21">SUM(X22:X24)</f>
        <v>18156704.200000003</v>
      </c>
      <c r="Y21" s="15">
        <f t="shared" si="3"/>
        <v>20180266.2</v>
      </c>
      <c r="Z21" s="15">
        <f t="shared" si="3"/>
        <v>21679631.500000004</v>
      </c>
      <c r="AA21" s="15">
        <f t="shared" si="3"/>
        <v>23706082.1</v>
      </c>
      <c r="AB21" s="15">
        <f t="shared" si="3"/>
        <v>25026179.699999996</v>
      </c>
      <c r="AC21" s="15">
        <f t="shared" si="3"/>
        <v>28082727.4</v>
      </c>
      <c r="AD21" s="3"/>
    </row>
    <row r="22" spans="1:30" ht="15" customHeight="1">
      <c r="A22" s="20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>
        <v>15895164.4</v>
      </c>
      <c r="Y22" s="15">
        <v>18337420.7</v>
      </c>
      <c r="Z22" s="15">
        <v>19735133.3</v>
      </c>
      <c r="AA22" s="15">
        <v>21474934.5</v>
      </c>
      <c r="AB22" s="16">
        <v>23129358.9</v>
      </c>
      <c r="AC22" s="3">
        <v>25964341.2</v>
      </c>
      <c r="AD22" s="3"/>
    </row>
    <row r="23" spans="1:30" ht="15" customHeight="1">
      <c r="A23" s="20" t="s">
        <v>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>
        <v>856119.3</v>
      </c>
      <c r="Y23" s="15">
        <v>445448.9</v>
      </c>
      <c r="Z23" s="15">
        <v>480380.6</v>
      </c>
      <c r="AA23" s="15">
        <v>605226.1</v>
      </c>
      <c r="AB23" s="16">
        <v>553350.4</v>
      </c>
      <c r="AC23" s="3">
        <v>608870</v>
      </c>
      <c r="AD23" s="3"/>
    </row>
    <row r="24" spans="1:30" ht="15" customHeight="1">
      <c r="A24" s="20" t="s">
        <v>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>
        <v>1405420.5</v>
      </c>
      <c r="Y24" s="15">
        <v>1397396.6</v>
      </c>
      <c r="Z24" s="15">
        <v>1464117.6</v>
      </c>
      <c r="AA24" s="15">
        <v>1625921.5</v>
      </c>
      <c r="AB24" s="16">
        <v>1343470.4</v>
      </c>
      <c r="AC24" s="3">
        <v>1509516.2</v>
      </c>
      <c r="AD24" s="3"/>
    </row>
    <row r="25" spans="1:30" ht="15" customHeight="1">
      <c r="A25" s="19" t="s">
        <v>18</v>
      </c>
      <c r="B25" s="13">
        <v>10365</v>
      </c>
      <c r="C25" s="13">
        <v>15893</v>
      </c>
      <c r="D25" s="13">
        <v>9866</v>
      </c>
      <c r="E25" s="13">
        <v>18742</v>
      </c>
      <c r="F25" s="13">
        <v>38986</v>
      </c>
      <c r="G25" s="13">
        <v>65222</v>
      </c>
      <c r="H25" s="13">
        <v>102325</v>
      </c>
      <c r="I25" s="13">
        <v>256752</v>
      </c>
      <c r="J25" s="13">
        <v>349284</v>
      </c>
      <c r="K25" s="13">
        <v>519494.3</v>
      </c>
      <c r="L25" s="14">
        <v>600341</v>
      </c>
      <c r="M25" s="14">
        <v>693083.4</v>
      </c>
      <c r="N25" s="14">
        <v>1018881.2</v>
      </c>
      <c r="O25" s="14">
        <v>1227427.3</v>
      </c>
      <c r="P25" s="14">
        <v>1638010.3</v>
      </c>
      <c r="Q25" s="14">
        <v>1832736.5</v>
      </c>
      <c r="R25" s="14">
        <v>2334225</v>
      </c>
      <c r="S25" s="14">
        <v>2069036.5</v>
      </c>
      <c r="T25" s="14">
        <v>1445608.7</v>
      </c>
      <c r="U25" s="14">
        <v>2015373.7</v>
      </c>
      <c r="V25" s="14">
        <v>2693924.7</v>
      </c>
      <c r="W25" s="14">
        <v>4289067.5</v>
      </c>
      <c r="X25" s="15">
        <f aca="true" t="shared" si="4" ref="X25:AC25">SUM(X26:X27)</f>
        <v>4311174.8</v>
      </c>
      <c r="Y25" s="15">
        <f t="shared" si="4"/>
        <v>4820688</v>
      </c>
      <c r="Z25" s="15">
        <f t="shared" si="4"/>
        <v>3652745.8000000003</v>
      </c>
      <c r="AA25" s="15">
        <f t="shared" si="4"/>
        <v>3584065</v>
      </c>
      <c r="AB25" s="15">
        <f t="shared" si="4"/>
        <v>4296960.2</v>
      </c>
      <c r="AC25" s="15">
        <f t="shared" si="4"/>
        <v>11516475.799999999</v>
      </c>
      <c r="AD25" s="3"/>
    </row>
    <row r="26" spans="1:30" ht="15" customHeight="1">
      <c r="A26" s="21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>
        <v>73493.3</v>
      </c>
      <c r="Y26" s="15">
        <v>35395.2</v>
      </c>
      <c r="Z26" s="15">
        <v>45147.1</v>
      </c>
      <c r="AA26" s="15">
        <v>47815.6</v>
      </c>
      <c r="AB26" s="16">
        <v>131139.7</v>
      </c>
      <c r="AC26" s="3">
        <v>125872.1</v>
      </c>
      <c r="AD26" s="3"/>
    </row>
    <row r="27" spans="1:30" ht="15" customHeight="1">
      <c r="A27" s="21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>
        <v>4237681.5</v>
      </c>
      <c r="Y27" s="15">
        <v>4785292.8</v>
      </c>
      <c r="Z27" s="15">
        <v>3607598.7</v>
      </c>
      <c r="AA27" s="15">
        <v>3536249.4</v>
      </c>
      <c r="AB27" s="16">
        <v>4165820.5</v>
      </c>
      <c r="AC27" s="3">
        <v>11390603.7</v>
      </c>
      <c r="AD27" s="3"/>
    </row>
    <row r="28" spans="1:30" ht="15" customHeight="1">
      <c r="A28" s="19" t="s">
        <v>19</v>
      </c>
      <c r="B28" s="13">
        <v>4696</v>
      </c>
      <c r="C28" s="13">
        <v>6753</v>
      </c>
      <c r="D28" s="13">
        <v>10250</v>
      </c>
      <c r="E28" s="13">
        <v>19278</v>
      </c>
      <c r="F28" s="13">
        <v>29709</v>
      </c>
      <c r="G28" s="13">
        <v>7655</v>
      </c>
      <c r="H28" s="13">
        <v>14082</v>
      </c>
      <c r="I28" s="13">
        <v>112248</v>
      </c>
      <c r="J28" s="13">
        <v>284144</v>
      </c>
      <c r="K28" s="13">
        <v>391469.3</v>
      </c>
      <c r="L28" s="14">
        <v>529775.8</v>
      </c>
      <c r="M28" s="14">
        <v>930091.4</v>
      </c>
      <c r="N28" s="14">
        <v>1100965.2</v>
      </c>
      <c r="O28" s="14">
        <v>3011951.3</v>
      </c>
      <c r="P28" s="14">
        <v>3669578</v>
      </c>
      <c r="Q28" s="14">
        <v>4810717.3</v>
      </c>
      <c r="R28" s="14">
        <v>2551768.6</v>
      </c>
      <c r="S28" s="14">
        <v>3333103.3</v>
      </c>
      <c r="T28" s="14">
        <v>13258592.9</v>
      </c>
      <c r="U28" s="14">
        <v>18498641.3</v>
      </c>
      <c r="V28" s="14">
        <v>23915276.9</v>
      </c>
      <c r="W28" s="14">
        <v>26094633.4</v>
      </c>
      <c r="X28" s="15">
        <f aca="true" t="shared" si="5" ref="X28:AC28">SUM(X29:X30)</f>
        <v>29210016.1</v>
      </c>
      <c r="Y28" s="15">
        <f t="shared" si="5"/>
        <v>31087373.6</v>
      </c>
      <c r="Z28" s="15">
        <f t="shared" si="5"/>
        <v>33893452.900000006</v>
      </c>
      <c r="AA28" s="15">
        <f t="shared" si="5"/>
        <v>50418152.2</v>
      </c>
      <c r="AB28" s="15">
        <f t="shared" si="5"/>
        <v>62339416.2</v>
      </c>
      <c r="AC28" s="15">
        <f t="shared" si="5"/>
        <v>61902148</v>
      </c>
      <c r="AD28" s="3"/>
    </row>
    <row r="29" spans="1:30" ht="15" customHeight="1">
      <c r="A29" s="20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>
        <v>19435371.7</v>
      </c>
      <c r="Y29" s="15">
        <v>20224168.8</v>
      </c>
      <c r="Z29" s="15">
        <v>22115484.1</v>
      </c>
      <c r="AA29" s="15">
        <v>37811322.6</v>
      </c>
      <c r="AB29" s="16">
        <v>46604358.7</v>
      </c>
      <c r="AC29" s="3">
        <v>46150715.1</v>
      </c>
      <c r="AD29" s="3"/>
    </row>
    <row r="30" spans="1:30" ht="15" customHeight="1">
      <c r="A30" s="20" t="s">
        <v>31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>
        <v>9774644.4</v>
      </c>
      <c r="Y30" s="15">
        <v>10863204.8</v>
      </c>
      <c r="Z30" s="15">
        <v>11777968.8</v>
      </c>
      <c r="AA30" s="15">
        <v>12606829.6</v>
      </c>
      <c r="AB30" s="16">
        <v>15735057.5</v>
      </c>
      <c r="AC30" s="3">
        <v>15751432.9</v>
      </c>
      <c r="AD30" s="3"/>
    </row>
    <row r="31" spans="1:30" ht="15" customHeight="1">
      <c r="A31" s="19" t="s">
        <v>16</v>
      </c>
      <c r="B31" s="13">
        <v>3851</v>
      </c>
      <c r="C31" s="13">
        <v>8911</v>
      </c>
      <c r="D31" s="13">
        <v>13683</v>
      </c>
      <c r="E31" s="13">
        <v>14703</v>
      </c>
      <c r="F31" s="13">
        <v>35979</v>
      </c>
      <c r="G31" s="13">
        <v>42319</v>
      </c>
      <c r="H31" s="13">
        <v>74233</v>
      </c>
      <c r="I31" s="13">
        <v>144241</v>
      </c>
      <c r="J31" s="13">
        <v>141937</v>
      </c>
      <c r="K31" s="13">
        <v>155198.3</v>
      </c>
      <c r="L31" s="13"/>
      <c r="M31" s="14">
        <v>524045.4</v>
      </c>
      <c r="N31" s="14">
        <v>855068.2</v>
      </c>
      <c r="O31" s="14">
        <v>980423.3</v>
      </c>
      <c r="P31" s="14">
        <v>1052797.3</v>
      </c>
      <c r="Q31" s="14">
        <v>2319480.7</v>
      </c>
      <c r="R31" s="14">
        <v>2454130.8</v>
      </c>
      <c r="S31" s="14">
        <v>1820713.8</v>
      </c>
      <c r="T31" s="14">
        <v>2037272.4</v>
      </c>
      <c r="U31" s="14">
        <v>2388754.6</v>
      </c>
      <c r="V31" s="14">
        <v>2684143.9</v>
      </c>
      <c r="W31" s="14">
        <v>2621185.7</v>
      </c>
      <c r="X31" s="15">
        <v>7216667.7</v>
      </c>
      <c r="Y31" s="15">
        <v>7665947.2</v>
      </c>
      <c r="Z31" s="15">
        <v>8942952.2</v>
      </c>
      <c r="AA31" s="15">
        <v>8592409.7</v>
      </c>
      <c r="AB31" s="16">
        <v>10116944.4</v>
      </c>
      <c r="AC31" s="3">
        <v>8601732.2</v>
      </c>
      <c r="AD31" s="3"/>
    </row>
    <row r="32" spans="1:30" ht="15" customHeight="1">
      <c r="A32" s="19" t="s">
        <v>15</v>
      </c>
      <c r="B32" s="13">
        <v>3577</v>
      </c>
      <c r="C32" s="13"/>
      <c r="D32" s="13"/>
      <c r="E32" s="13">
        <v>3037</v>
      </c>
      <c r="F32" s="13">
        <v>179</v>
      </c>
      <c r="G32" s="13"/>
      <c r="H32" s="13"/>
      <c r="I32" s="13"/>
      <c r="J32" s="13">
        <v>74509</v>
      </c>
      <c r="K32" s="13">
        <v>6527.3</v>
      </c>
      <c r="L32" s="14">
        <v>58950</v>
      </c>
      <c r="M32" s="13"/>
      <c r="N32" s="13"/>
      <c r="O32" s="14">
        <v>239734.3</v>
      </c>
      <c r="P32" s="13"/>
      <c r="Q32" s="13"/>
      <c r="R32" s="13">
        <v>460340.6</v>
      </c>
      <c r="S32" s="14">
        <v>695226.7</v>
      </c>
      <c r="T32" s="13"/>
      <c r="U32" s="13"/>
      <c r="V32" s="14">
        <v>40527.8</v>
      </c>
      <c r="W32" s="14">
        <v>1751726.8</v>
      </c>
      <c r="X32" s="15">
        <v>1846148.2</v>
      </c>
      <c r="Y32" s="15">
        <v>1643167.6</v>
      </c>
      <c r="Z32" s="15">
        <v>1674833.5</v>
      </c>
      <c r="AA32" s="15">
        <v>1580171.5</v>
      </c>
      <c r="AB32" s="16">
        <v>2053154.8</v>
      </c>
      <c r="AC32" s="3">
        <v>5126658.4</v>
      </c>
      <c r="AD32" s="3"/>
    </row>
    <row r="33" spans="1:30" ht="15" customHeight="1">
      <c r="A33" s="19" t="s">
        <v>12</v>
      </c>
      <c r="B33" s="13">
        <v>856</v>
      </c>
      <c r="C33" s="13"/>
      <c r="D33" s="13"/>
      <c r="E33" s="13"/>
      <c r="F33" s="13"/>
      <c r="G33" s="13">
        <v>32362</v>
      </c>
      <c r="H33" s="13">
        <v>39424</v>
      </c>
      <c r="I33" s="13"/>
      <c r="J33" s="13">
        <v>25641</v>
      </c>
      <c r="K33" s="13">
        <v>33991.2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5"/>
      <c r="Y33" s="15"/>
      <c r="Z33" s="15"/>
      <c r="AA33" s="15"/>
      <c r="AB33" s="3"/>
      <c r="AC33" s="3"/>
      <c r="AD33" s="3"/>
    </row>
    <row r="34" spans="1:30" ht="15" customHeight="1">
      <c r="A34" s="19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5"/>
      <c r="Y34" s="15"/>
      <c r="Z34" s="15">
        <v>1064436.2</v>
      </c>
      <c r="AA34" s="15">
        <v>994861.1</v>
      </c>
      <c r="AB34" s="16">
        <v>850644.5</v>
      </c>
      <c r="AC34" s="3">
        <v>1300493.6</v>
      </c>
      <c r="AD34" s="3"/>
    </row>
    <row r="35" spans="1:30" ht="15" customHeight="1">
      <c r="A35" s="19" t="s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3"/>
      <c r="AC35" s="3"/>
      <c r="AD35" s="3"/>
    </row>
    <row r="36" spans="1:30" ht="1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4"/>
      <c r="P36" s="23"/>
      <c r="Q36" s="23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3"/>
    </row>
    <row r="37" spans="1:23" s="2" customFormat="1" ht="15" customHeight="1">
      <c r="A37" s="25" t="s">
        <v>38</v>
      </c>
      <c r="N37" s="26"/>
      <c r="O37" s="26"/>
      <c r="P37" s="26"/>
      <c r="Q37" s="26"/>
      <c r="R37" s="26"/>
      <c r="S37" s="26"/>
      <c r="T37" s="26"/>
      <c r="U37" s="26"/>
      <c r="V37" s="1"/>
      <c r="W37" s="1"/>
    </row>
    <row r="38" spans="1:23" s="2" customFormat="1" ht="15" customHeight="1">
      <c r="A38" s="25" t="s">
        <v>39</v>
      </c>
      <c r="N38" s="26"/>
      <c r="O38" s="26"/>
      <c r="P38" s="26"/>
      <c r="Q38" s="26"/>
      <c r="R38" s="26"/>
      <c r="S38" s="26"/>
      <c r="T38" s="26"/>
      <c r="U38" s="26"/>
      <c r="V38" s="1"/>
      <c r="W38" s="1"/>
    </row>
    <row r="39" spans="1:23" s="2" customFormat="1" ht="15" customHeight="1">
      <c r="A39" s="25" t="s">
        <v>32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6"/>
      <c r="Q39" s="26"/>
      <c r="R39" s="26"/>
      <c r="S39" s="26"/>
      <c r="T39" s="26"/>
      <c r="U39" s="26"/>
      <c r="V39" s="1"/>
      <c r="W39" s="1"/>
    </row>
    <row r="40" spans="1:23" s="2" customFormat="1" ht="15" customHeight="1">
      <c r="A40" s="28" t="s">
        <v>40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 t="s">
        <v>5</v>
      </c>
      <c r="T40" s="1"/>
      <c r="U40" s="1"/>
      <c r="V40" s="1"/>
      <c r="W40" s="1"/>
    </row>
    <row r="41" spans="1:23" s="2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9" ht="15" customHeight="1">
      <c r="A44" s="50" t="s">
        <v>36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5" customHeight="1">
      <c r="A45" s="51" t="s">
        <v>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23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9" s="11" customFormat="1" ht="15" customHeight="1">
      <c r="A49" s="8" t="s">
        <v>21</v>
      </c>
      <c r="B49" s="29">
        <f>SUM(B50:B60)</f>
        <v>100</v>
      </c>
      <c r="C49" s="29">
        <f aca="true" t="shared" si="6" ref="C49:AC49">SUM(C50:C60)</f>
        <v>100</v>
      </c>
      <c r="D49" s="29">
        <f t="shared" si="6"/>
        <v>100</v>
      </c>
      <c r="E49" s="29">
        <f t="shared" si="6"/>
        <v>100.00000000000001</v>
      </c>
      <c r="F49" s="29">
        <f t="shared" si="6"/>
        <v>100</v>
      </c>
      <c r="G49" s="29">
        <f t="shared" si="6"/>
        <v>100</v>
      </c>
      <c r="H49" s="29">
        <f t="shared" si="6"/>
        <v>100</v>
      </c>
      <c r="I49" s="29">
        <f t="shared" si="6"/>
        <v>100</v>
      </c>
      <c r="J49" s="29">
        <f t="shared" si="6"/>
        <v>100</v>
      </c>
      <c r="K49" s="29">
        <f t="shared" si="6"/>
        <v>100</v>
      </c>
      <c r="L49" s="29">
        <f t="shared" si="6"/>
        <v>100</v>
      </c>
      <c r="M49" s="29">
        <f t="shared" si="6"/>
        <v>99.99999999999999</v>
      </c>
      <c r="N49" s="29">
        <f t="shared" si="6"/>
        <v>100</v>
      </c>
      <c r="O49" s="29">
        <f t="shared" si="6"/>
        <v>100</v>
      </c>
      <c r="P49" s="29">
        <f t="shared" si="6"/>
        <v>100</v>
      </c>
      <c r="Q49" s="29">
        <f t="shared" si="6"/>
        <v>100.00000000000001</v>
      </c>
      <c r="R49" s="29">
        <f t="shared" si="6"/>
        <v>99.97026634957761</v>
      </c>
      <c r="S49" s="29">
        <f t="shared" si="6"/>
        <v>100</v>
      </c>
      <c r="T49" s="29">
        <f t="shared" si="6"/>
        <v>100</v>
      </c>
      <c r="U49" s="29">
        <f t="shared" si="6"/>
        <v>100</v>
      </c>
      <c r="V49" s="29">
        <f t="shared" si="6"/>
        <v>100</v>
      </c>
      <c r="W49" s="29">
        <f t="shared" si="6"/>
        <v>100</v>
      </c>
      <c r="X49" s="29">
        <f t="shared" si="6"/>
        <v>100</v>
      </c>
      <c r="Y49" s="29">
        <f t="shared" si="6"/>
        <v>100</v>
      </c>
      <c r="Z49" s="29">
        <f t="shared" si="6"/>
        <v>100</v>
      </c>
      <c r="AA49" s="29">
        <f t="shared" si="6"/>
        <v>100</v>
      </c>
      <c r="AB49" s="29">
        <f t="shared" si="6"/>
        <v>100</v>
      </c>
      <c r="AC49" s="29">
        <f t="shared" si="6"/>
        <v>100</v>
      </c>
    </row>
    <row r="50" spans="1:29" ht="15" customHeight="1">
      <c r="A50" s="19" t="s">
        <v>6</v>
      </c>
      <c r="B50" s="30">
        <f>((B8/B$7)*100)</f>
        <v>9.34347841262085</v>
      </c>
      <c r="C50" s="30">
        <f>C8/C$7*100</f>
        <v>7.917818094437103</v>
      </c>
      <c r="D50" s="30">
        <f aca="true" t="shared" si="7" ref="D50:Z58">D8/D$7*100</f>
        <v>9.877682445565743</v>
      </c>
      <c r="E50" s="30">
        <f t="shared" si="7"/>
        <v>10.488452225740362</v>
      </c>
      <c r="F50" s="30">
        <f t="shared" si="7"/>
        <v>3.5237876542178985</v>
      </c>
      <c r="G50" s="30">
        <f t="shared" si="7"/>
        <v>4.308730749358904</v>
      </c>
      <c r="H50" s="30">
        <f t="shared" si="7"/>
        <v>4.290418510190759</v>
      </c>
      <c r="I50" s="30">
        <f t="shared" si="7"/>
        <v>4.361859272611325</v>
      </c>
      <c r="J50" s="30">
        <f t="shared" si="7"/>
        <v>5.0419769441237285</v>
      </c>
      <c r="K50" s="30">
        <f t="shared" si="7"/>
        <v>5.339079144039234</v>
      </c>
      <c r="L50" s="30">
        <f t="shared" si="7"/>
        <v>6.254954925855763</v>
      </c>
      <c r="M50" s="30">
        <f t="shared" si="7"/>
        <v>6.001036113415876</v>
      </c>
      <c r="N50" s="30">
        <f t="shared" si="7"/>
        <v>5.254329930655039</v>
      </c>
      <c r="O50" s="30">
        <f t="shared" si="7"/>
        <v>4.256684023905181</v>
      </c>
      <c r="P50" s="30">
        <f t="shared" si="7"/>
        <v>4.048073804372333</v>
      </c>
      <c r="Q50" s="30">
        <f t="shared" si="7"/>
        <v>3.122901715096982</v>
      </c>
      <c r="R50" s="30">
        <f t="shared" si="7"/>
        <v>3.00362271058752</v>
      </c>
      <c r="S50" s="30">
        <f t="shared" si="7"/>
        <v>3.093949100508533</v>
      </c>
      <c r="T50" s="30">
        <f t="shared" si="7"/>
        <v>3.95491547636641</v>
      </c>
      <c r="U50" s="30">
        <f t="shared" si="7"/>
        <v>3.3833821709671628</v>
      </c>
      <c r="V50" s="30">
        <f t="shared" si="7"/>
        <v>3.47178597498077</v>
      </c>
      <c r="W50" s="30">
        <f t="shared" si="7"/>
        <v>3.717285168237141</v>
      </c>
      <c r="X50" s="30">
        <f t="shared" si="7"/>
        <v>3.8946942850240918</v>
      </c>
      <c r="Y50" s="30">
        <f t="shared" si="7"/>
        <v>3.555613809277612</v>
      </c>
      <c r="Z50" s="30">
        <f t="shared" si="7"/>
        <v>3.417552771838165</v>
      </c>
      <c r="AA50" s="30">
        <f aca="true" t="shared" si="8" ref="AA50:AC58">AA8/AA$7*100</f>
        <v>2.9395711956568364</v>
      </c>
      <c r="AB50" s="30">
        <f t="shared" si="8"/>
        <v>2.97800843683378</v>
      </c>
      <c r="AC50" s="30">
        <f t="shared" si="8"/>
        <v>4.2594687833265965</v>
      </c>
    </row>
    <row r="51" spans="1:29" ht="15" customHeight="1">
      <c r="A51" s="19" t="s">
        <v>7</v>
      </c>
      <c r="B51" s="30">
        <f>((B9/B$7)*100)</f>
        <v>1.9231440438379113</v>
      </c>
      <c r="C51" s="30">
        <f>C9/C$7*100</f>
        <v>1.2759822179502582</v>
      </c>
      <c r="D51" s="30">
        <f t="shared" si="7"/>
        <v>2.917558360984038</v>
      </c>
      <c r="E51" s="30">
        <f t="shared" si="7"/>
        <v>1.254889178617992</v>
      </c>
      <c r="F51" s="30">
        <f t="shared" si="7"/>
        <v>2.8307204141703024</v>
      </c>
      <c r="G51" s="30">
        <f t="shared" si="7"/>
        <v>1.8974531561808246</v>
      </c>
      <c r="H51" s="30">
        <f t="shared" si="7"/>
        <v>3.259882498005368</v>
      </c>
      <c r="I51" s="30">
        <f t="shared" si="7"/>
        <v>2.8122051368815604</v>
      </c>
      <c r="J51" s="30">
        <f t="shared" si="7"/>
        <v>2.9366380466493665</v>
      </c>
      <c r="K51" s="30">
        <f t="shared" si="7"/>
        <v>2.590862305750584</v>
      </c>
      <c r="L51" s="30">
        <f t="shared" si="7"/>
        <v>2.7999966857961196</v>
      </c>
      <c r="M51" s="30">
        <f t="shared" si="7"/>
        <v>4.224989507859853</v>
      </c>
      <c r="N51" s="30">
        <f t="shared" si="7"/>
        <v>4.397422481627167</v>
      </c>
      <c r="O51" s="30">
        <f t="shared" si="7"/>
        <v>3.261096890388261</v>
      </c>
      <c r="P51" s="30">
        <f t="shared" si="7"/>
        <v>2.9628057300339767</v>
      </c>
      <c r="Q51" s="30">
        <f t="shared" si="7"/>
        <v>2.3865132620062535</v>
      </c>
      <c r="R51" s="30">
        <f t="shared" si="7"/>
        <v>1.9841027153735504</v>
      </c>
      <c r="S51" s="30">
        <f t="shared" si="7"/>
        <v>1.4103234511308527</v>
      </c>
      <c r="T51" s="30">
        <f t="shared" si="7"/>
        <v>2.2776710394948965</v>
      </c>
      <c r="U51" s="30">
        <f t="shared" si="7"/>
        <v>1.9202818259537249</v>
      </c>
      <c r="V51" s="30">
        <f t="shared" si="7"/>
        <v>2.0024304635118546</v>
      </c>
      <c r="W51" s="30">
        <f t="shared" si="7"/>
        <v>2.25916024913134</v>
      </c>
      <c r="X51" s="30">
        <f t="shared" si="7"/>
        <v>2.3518015783516266</v>
      </c>
      <c r="Y51" s="30">
        <f t="shared" si="7"/>
        <v>1.9112880417131173</v>
      </c>
      <c r="Z51" s="30">
        <f t="shared" si="7"/>
        <v>2.5023345691370364</v>
      </c>
      <c r="AA51" s="30">
        <f t="shared" si="8"/>
        <v>2.15837658900615</v>
      </c>
      <c r="AB51" s="30">
        <f t="shared" si="8"/>
        <v>1.9878918642952443</v>
      </c>
      <c r="AC51" s="30">
        <f t="shared" si="8"/>
        <v>1.6897846239140095</v>
      </c>
    </row>
    <row r="52" spans="1:29" ht="15" customHeight="1">
      <c r="A52" s="19" t="s">
        <v>8</v>
      </c>
      <c r="B52" s="30">
        <f>((B10/B$7)*100)</f>
        <v>0.43977522599560226</v>
      </c>
      <c r="C52" s="30">
        <f>C10/C$7*100</f>
        <v>0.30998438063198364</v>
      </c>
      <c r="D52" s="30">
        <f t="shared" si="7"/>
        <v>1.7454302711405179</v>
      </c>
      <c r="E52" s="30">
        <f t="shared" si="7"/>
        <v>2.4585583907617803</v>
      </c>
      <c r="F52" s="30">
        <f t="shared" si="7"/>
        <v>3.496649479155794</v>
      </c>
      <c r="G52" s="30">
        <f t="shared" si="7"/>
        <v>7.100636592452848</v>
      </c>
      <c r="H52" s="30">
        <f t="shared" si="7"/>
        <v>4.252991948937405</v>
      </c>
      <c r="I52" s="30">
        <f t="shared" si="7"/>
        <v>11.210297189486768</v>
      </c>
      <c r="J52" s="30">
        <f t="shared" si="7"/>
        <v>5.330802806789714</v>
      </c>
      <c r="K52" s="30">
        <f t="shared" si="7"/>
        <v>3.5701956698245976</v>
      </c>
      <c r="L52" s="30">
        <f t="shared" si="7"/>
        <v>2.4822199718891094</v>
      </c>
      <c r="M52" s="30">
        <f t="shared" si="7"/>
        <v>1.2558957319074577</v>
      </c>
      <c r="N52" s="30">
        <f t="shared" si="7"/>
        <v>5.63723441644191</v>
      </c>
      <c r="O52" s="30">
        <f t="shared" si="7"/>
        <v>3.2647409359059</v>
      </c>
      <c r="P52" s="30">
        <f t="shared" si="7"/>
        <v>0.5620645730574552</v>
      </c>
      <c r="Q52" s="30">
        <f t="shared" si="7"/>
        <v>1.0442040278969948</v>
      </c>
      <c r="R52" s="30">
        <f t="shared" si="7"/>
        <v>0.6907118477832732</v>
      </c>
      <c r="S52" s="30">
        <f t="shared" si="7"/>
        <v>0.48662575764598404</v>
      </c>
      <c r="T52" s="30">
        <f t="shared" si="7"/>
        <v>0.5908560545742436</v>
      </c>
      <c r="U52" s="30">
        <f t="shared" si="7"/>
        <v>1.837121802057467</v>
      </c>
      <c r="V52" s="30">
        <f t="shared" si="7"/>
        <v>0.5454687808395533</v>
      </c>
      <c r="W52" s="30">
        <f t="shared" si="7"/>
        <v>0.33079623527685886</v>
      </c>
      <c r="X52" s="30">
        <f t="shared" si="7"/>
        <v>0.17121465700327415</v>
      </c>
      <c r="Y52" s="30">
        <f t="shared" si="7"/>
        <v>0.5249394874655237</v>
      </c>
      <c r="Z52" s="30">
        <f t="shared" si="7"/>
        <v>0.3341517542547189</v>
      </c>
      <c r="AA52" s="30">
        <f t="shared" si="8"/>
        <v>0.2648359335884293</v>
      </c>
      <c r="AB52" s="30">
        <f t="shared" si="8"/>
        <v>0.3677712688991868</v>
      </c>
      <c r="AC52" s="30">
        <f t="shared" si="8"/>
        <v>0.5378132103215505</v>
      </c>
    </row>
    <row r="53" spans="1:29" ht="15" customHeight="1">
      <c r="A53" s="19" t="s">
        <v>9</v>
      </c>
      <c r="B53" s="30">
        <f>((B11/B$7)*100)</f>
        <v>5.807825206799064</v>
      </c>
      <c r="C53" s="30">
        <f>C11/C$7*100</f>
        <v>5.315391084945332</v>
      </c>
      <c r="D53" s="30">
        <f t="shared" si="7"/>
        <v>5.450297449590638</v>
      </c>
      <c r="E53" s="30">
        <f t="shared" si="7"/>
        <v>5.789020301732166</v>
      </c>
      <c r="F53" s="30">
        <f t="shared" si="7"/>
        <v>5.748422158667863</v>
      </c>
      <c r="G53" s="30">
        <f t="shared" si="7"/>
        <v>8.297506245052544</v>
      </c>
      <c r="H53" s="30">
        <f t="shared" si="7"/>
        <v>1.4129252194095887</v>
      </c>
      <c r="I53" s="30">
        <f t="shared" si="7"/>
        <v>3.0154939384277006</v>
      </c>
      <c r="J53" s="30">
        <f t="shared" si="7"/>
        <v>2.588966271783251</v>
      </c>
      <c r="K53" s="30">
        <f t="shared" si="7"/>
        <v>1.9294469023506102</v>
      </c>
      <c r="L53" s="30">
        <f t="shared" si="7"/>
        <v>5.403689397147221</v>
      </c>
      <c r="M53" s="30">
        <f t="shared" si="7"/>
        <v>10.29557701425487</v>
      </c>
      <c r="N53" s="30">
        <f t="shared" si="7"/>
        <v>13.539890395102008</v>
      </c>
      <c r="O53" s="30">
        <f t="shared" si="7"/>
        <v>28.513012723106236</v>
      </c>
      <c r="P53" s="30">
        <f t="shared" si="7"/>
        <v>24.89782423320689</v>
      </c>
      <c r="Q53" s="30">
        <f t="shared" si="7"/>
        <v>1.0651553066629662</v>
      </c>
      <c r="R53" s="30">
        <f t="shared" si="7"/>
        <v>0.6212352587207499</v>
      </c>
      <c r="S53" s="30">
        <f t="shared" si="7"/>
        <v>2.536421303068396</v>
      </c>
      <c r="T53" s="30">
        <f t="shared" si="7"/>
        <v>0.7067237828763133</v>
      </c>
      <c r="U53" s="30">
        <f t="shared" si="7"/>
        <v>0.46810725784260404</v>
      </c>
      <c r="V53" s="30">
        <f t="shared" si="7"/>
        <v>0.3651755679971244</v>
      </c>
      <c r="W53" s="30">
        <f t="shared" si="7"/>
        <v>0.3924203340925487</v>
      </c>
      <c r="X53" s="30">
        <f t="shared" si="7"/>
        <v>0.35356681945985124</v>
      </c>
      <c r="Y53" s="30">
        <f t="shared" si="7"/>
        <v>0.38850999350852294</v>
      </c>
      <c r="Z53" s="30">
        <f t="shared" si="7"/>
        <v>2.677341068857256</v>
      </c>
      <c r="AA53" s="30">
        <f t="shared" si="8"/>
        <v>0.5024205615179924</v>
      </c>
      <c r="AB53" s="30">
        <f t="shared" si="8"/>
        <v>3.433202055023489</v>
      </c>
      <c r="AC53" s="30">
        <f t="shared" si="8"/>
        <v>2.2585194228484324</v>
      </c>
    </row>
    <row r="54" spans="1:29" ht="15" customHeight="1">
      <c r="A54" s="19" t="s">
        <v>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f>Q12/Q$7*100</f>
        <v>0.05177978397884595</v>
      </c>
      <c r="R54" s="30"/>
      <c r="S54" s="30">
        <f t="shared" si="7"/>
        <v>0.024372494247178526</v>
      </c>
      <c r="T54" s="30">
        <f t="shared" si="7"/>
        <v>0.0100041447762505</v>
      </c>
      <c r="U54" s="30">
        <f t="shared" si="7"/>
        <v>0.20449004147875663</v>
      </c>
      <c r="V54" s="30">
        <f t="shared" si="7"/>
        <v>0.01778173534128511</v>
      </c>
      <c r="W54" s="30">
        <f t="shared" si="7"/>
        <v>0.017234591989764837</v>
      </c>
      <c r="X54" s="30">
        <f t="shared" si="7"/>
        <v>0.009800675530452715</v>
      </c>
      <c r="Y54" s="30">
        <f t="shared" si="7"/>
        <v>0.051136556217566825</v>
      </c>
      <c r="Z54" s="30">
        <f t="shared" si="7"/>
        <v>0.08359685288830548</v>
      </c>
      <c r="AA54" s="30">
        <f t="shared" si="8"/>
        <v>0.09799580676579131</v>
      </c>
      <c r="AB54" s="30">
        <f t="shared" si="8"/>
        <v>0.11361946005450621</v>
      </c>
      <c r="AC54" s="30">
        <f t="shared" si="8"/>
        <v>0.21420878379174715</v>
      </c>
    </row>
    <row r="55" spans="1:29" ht="15" customHeight="1">
      <c r="A55" s="19" t="s">
        <v>17</v>
      </c>
      <c r="B55" s="30">
        <f aca="true" t="shared" si="9" ref="B55:B60">((B13/B$7)*100)</f>
        <v>40.99682384559003</v>
      </c>
      <c r="C55" s="30">
        <f>C13/C$7*100</f>
        <v>41.045296167247386</v>
      </c>
      <c r="D55" s="30">
        <f t="shared" si="7"/>
        <v>48.495081774095375</v>
      </c>
      <c r="E55" s="30">
        <f t="shared" si="7"/>
        <v>63.520907059042656</v>
      </c>
      <c r="F55" s="30">
        <f t="shared" si="7"/>
        <v>63.84638401213564</v>
      </c>
      <c r="G55" s="30">
        <f t="shared" si="7"/>
        <v>60.452582631406806</v>
      </c>
      <c r="H55" s="30">
        <f t="shared" si="7"/>
        <v>60.827736273300935</v>
      </c>
      <c r="I55" s="30">
        <f t="shared" si="7"/>
        <v>65.81130061884652</v>
      </c>
      <c r="J55" s="30">
        <f t="shared" si="7"/>
        <v>81.36867192471901</v>
      </c>
      <c r="K55" s="30">
        <f t="shared" si="7"/>
        <v>69.19685118355665</v>
      </c>
      <c r="L55" s="30">
        <f t="shared" si="7"/>
        <v>76.17588815040295</v>
      </c>
      <c r="M55" s="30">
        <f t="shared" si="7"/>
        <v>64.05966188037927</v>
      </c>
      <c r="N55" s="30">
        <f t="shared" si="7"/>
        <v>53.52075121508237</v>
      </c>
      <c r="O55" s="30">
        <f t="shared" si="7"/>
        <v>45.68023222134053</v>
      </c>
      <c r="P55" s="30">
        <f t="shared" si="7"/>
        <v>42.49324857505626</v>
      </c>
      <c r="Q55" s="30">
        <f>Q13/Q$7*100</f>
        <v>37.69664065236446</v>
      </c>
      <c r="R55" s="30">
        <f t="shared" si="7"/>
        <v>44.835420161939005</v>
      </c>
      <c r="S55" s="30">
        <f t="shared" si="7"/>
        <v>43.013963569841714</v>
      </c>
      <c r="T55" s="30">
        <f t="shared" si="7"/>
        <v>48.18356944272311</v>
      </c>
      <c r="U55" s="30">
        <f t="shared" si="7"/>
        <v>46.03062175019751</v>
      </c>
      <c r="V55" s="30">
        <f t="shared" si="7"/>
        <v>48.69004309629623</v>
      </c>
      <c r="W55" s="30">
        <f t="shared" si="7"/>
        <v>43.643606076974876</v>
      </c>
      <c r="X55" s="30">
        <f t="shared" si="7"/>
        <v>40.894158285371404</v>
      </c>
      <c r="Y55" s="30">
        <f t="shared" si="7"/>
        <v>43.60076627828257</v>
      </c>
      <c r="Z55" s="30">
        <f t="shared" si="7"/>
        <v>42.300315707022506</v>
      </c>
      <c r="AA55" s="30">
        <f t="shared" si="8"/>
        <v>37.356375206887726</v>
      </c>
      <c r="AB55" s="30">
        <f t="shared" si="8"/>
        <v>36.50098828848725</v>
      </c>
      <c r="AC55" s="30">
        <f t="shared" si="8"/>
        <v>34.79976811237095</v>
      </c>
    </row>
    <row r="56" spans="1:29" ht="15" customHeight="1">
      <c r="A56" s="19" t="s">
        <v>11</v>
      </c>
      <c r="B56" s="30">
        <f t="shared" si="9"/>
        <v>25.883913301455447</v>
      </c>
      <c r="C56" s="30">
        <f>C14/C$7*100</f>
        <v>42.280427730385675</v>
      </c>
      <c r="D56" s="30">
        <f t="shared" si="7"/>
        <v>31.513949698623684</v>
      </c>
      <c r="E56" s="30">
        <f t="shared" si="7"/>
        <v>16.488172844105048</v>
      </c>
      <c r="F56" s="30">
        <f t="shared" si="7"/>
        <v>20.554036281652508</v>
      </c>
      <c r="G56" s="30">
        <f t="shared" si="7"/>
        <v>17.943090625548074</v>
      </c>
      <c r="H56" s="30">
        <f t="shared" si="7"/>
        <v>25.95604555015594</v>
      </c>
      <c r="I56" s="30">
        <f t="shared" si="7"/>
        <v>12.788843843746136</v>
      </c>
      <c r="J56" s="30">
        <f t="shared" si="7"/>
        <v>2.732944005934929</v>
      </c>
      <c r="K56" s="30">
        <f t="shared" si="7"/>
        <v>17.373564794478327</v>
      </c>
      <c r="L56" s="30">
        <f t="shared" si="7"/>
        <v>6.883250868908829</v>
      </c>
      <c r="M56" s="30">
        <f t="shared" si="7"/>
        <v>14.162839752182668</v>
      </c>
      <c r="N56" s="30">
        <f t="shared" si="7"/>
        <v>17.6503715610915</v>
      </c>
      <c r="O56" s="30">
        <f t="shared" si="7"/>
        <v>15.024233205353891</v>
      </c>
      <c r="P56" s="30">
        <f t="shared" si="7"/>
        <v>25.035983084273077</v>
      </c>
      <c r="Q56" s="30">
        <f>Q14/Q$7*100</f>
        <v>28.322110651117722</v>
      </c>
      <c r="R56" s="30">
        <f t="shared" si="7"/>
        <v>14.107684810205075</v>
      </c>
      <c r="S56" s="30">
        <f t="shared" si="7"/>
        <v>7.132840550363046</v>
      </c>
      <c r="T56" s="30">
        <f t="shared" si="7"/>
        <v>0.9805538623201885</v>
      </c>
      <c r="U56" s="30">
        <f t="shared" si="7"/>
        <v>4.351843688848721</v>
      </c>
      <c r="V56" s="30">
        <f t="shared" si="7"/>
        <v>0</v>
      </c>
      <c r="W56" s="30">
        <f t="shared" si="7"/>
        <v>4.577083784598424</v>
      </c>
      <c r="X56" s="30">
        <f t="shared" si="7"/>
        <v>12.422287088473496</v>
      </c>
      <c r="Y56" s="30">
        <f t="shared" si="7"/>
        <v>7.476237151817921</v>
      </c>
      <c r="Z56" s="30">
        <f t="shared" si="7"/>
        <v>3.4802755496931783</v>
      </c>
      <c r="AA56" s="30">
        <f t="shared" si="8"/>
        <v>5.625736573319349</v>
      </c>
      <c r="AB56" s="30">
        <f t="shared" si="8"/>
        <v>3.303961669729482</v>
      </c>
      <c r="AC56" s="30">
        <f t="shared" si="8"/>
        <v>1.994347640354977</v>
      </c>
    </row>
    <row r="57" spans="1:29" ht="15" customHeight="1">
      <c r="A57" s="19" t="s">
        <v>12</v>
      </c>
      <c r="B57" s="30">
        <f t="shared" si="9"/>
        <v>9.036333810338208</v>
      </c>
      <c r="C57" s="30">
        <f>C15/C$7*100</f>
        <v>1.8551003244022586</v>
      </c>
      <c r="D57" s="30">
        <f t="shared" si="7"/>
        <v>0</v>
      </c>
      <c r="E57" s="30">
        <f t="shared" si="7"/>
        <v>0</v>
      </c>
      <c r="F57" s="30">
        <f t="shared" si="7"/>
        <v>0</v>
      </c>
      <c r="G57" s="30">
        <f t="shared" si="7"/>
        <v>0</v>
      </c>
      <c r="H57" s="30">
        <f t="shared" si="7"/>
        <v>0</v>
      </c>
      <c r="I57" s="30">
        <f t="shared" si="7"/>
        <v>0</v>
      </c>
      <c r="J57" s="30">
        <f t="shared" si="7"/>
        <v>0</v>
      </c>
      <c r="K57" s="30">
        <f t="shared" si="7"/>
        <v>0</v>
      </c>
      <c r="L57" s="30">
        <f t="shared" si="7"/>
        <v>0</v>
      </c>
      <c r="M57" s="30">
        <f t="shared" si="7"/>
        <v>0</v>
      </c>
      <c r="N57" s="30">
        <f t="shared" si="7"/>
        <v>0</v>
      </c>
      <c r="O57" s="30">
        <f t="shared" si="7"/>
        <v>0</v>
      </c>
      <c r="P57" s="30">
        <f t="shared" si="7"/>
        <v>0</v>
      </c>
      <c r="Q57" s="30">
        <f>Q15/Q$7*100</f>
        <v>0</v>
      </c>
      <c r="R57" s="30">
        <f>R15/R$7*100</f>
        <v>0</v>
      </c>
      <c r="S57" s="30">
        <f>S15/S$7*100</f>
        <v>0</v>
      </c>
      <c r="T57" s="30">
        <f t="shared" si="7"/>
        <v>0</v>
      </c>
      <c r="U57" s="30">
        <f t="shared" si="7"/>
        <v>0</v>
      </c>
      <c r="V57" s="30">
        <f t="shared" si="7"/>
        <v>0</v>
      </c>
      <c r="W57" s="30">
        <f t="shared" si="7"/>
        <v>0</v>
      </c>
      <c r="X57" s="30">
        <f t="shared" si="7"/>
        <v>0</v>
      </c>
      <c r="Y57" s="30">
        <f t="shared" si="7"/>
        <v>0</v>
      </c>
      <c r="Z57" s="30">
        <f t="shared" si="7"/>
        <v>0</v>
      </c>
      <c r="AA57" s="30">
        <f t="shared" si="8"/>
        <v>0</v>
      </c>
      <c r="AB57" s="30">
        <f t="shared" si="8"/>
        <v>0</v>
      </c>
      <c r="AC57" s="30">
        <f t="shared" si="8"/>
        <v>0</v>
      </c>
    </row>
    <row r="58" spans="1:29" ht="15" customHeight="1">
      <c r="A58" s="19" t="s">
        <v>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f>Q16/Q$7*100</f>
        <v>26.310694600875788</v>
      </c>
      <c r="R58" s="30">
        <f>R16/R$7*100</f>
        <v>27.070549297422968</v>
      </c>
      <c r="S58" s="30">
        <f>S16/S$7*100</f>
        <v>42.30150377319429</v>
      </c>
      <c r="T58" s="30">
        <f t="shared" si="7"/>
        <v>43.29570619686859</v>
      </c>
      <c r="U58" s="30">
        <f t="shared" si="7"/>
        <v>41.80415146265405</v>
      </c>
      <c r="V58" s="30">
        <f t="shared" si="7"/>
        <v>44.90731438103319</v>
      </c>
      <c r="W58" s="30">
        <f t="shared" si="7"/>
        <v>45.06241355969904</v>
      </c>
      <c r="X58" s="30">
        <f t="shared" si="7"/>
        <v>39.902476610785804</v>
      </c>
      <c r="Y58" s="30">
        <f t="shared" si="7"/>
        <v>42.491508681717164</v>
      </c>
      <c r="Z58" s="30">
        <f t="shared" si="7"/>
        <v>45.20443172630884</v>
      </c>
      <c r="AA58" s="30">
        <f t="shared" si="8"/>
        <v>39.47876582331663</v>
      </c>
      <c r="AB58" s="30">
        <f t="shared" si="8"/>
        <v>51.31455695667705</v>
      </c>
      <c r="AC58" s="30">
        <f t="shared" si="8"/>
        <v>36.48430688744666</v>
      </c>
    </row>
    <row r="59" spans="1:29" ht="15" customHeight="1">
      <c r="A59" s="19" t="s">
        <v>14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f>R17/R$7*100</f>
        <v>7.6569395475454565</v>
      </c>
      <c r="S59" s="30"/>
      <c r="T59" s="30"/>
      <c r="U59" s="30"/>
      <c r="V59" s="30"/>
      <c r="W59" s="30"/>
      <c r="X59" s="30"/>
      <c r="Y59" s="30"/>
      <c r="Z59" s="30"/>
      <c r="AA59" s="30">
        <f>AA17/AA$7*100</f>
        <v>11.575922309941097</v>
      </c>
      <c r="AB59" s="30"/>
      <c r="AC59" s="30">
        <f>AC17/AC$7*100</f>
        <v>17.761782535625084</v>
      </c>
    </row>
    <row r="60" spans="1:28" ht="15" customHeight="1">
      <c r="A60" s="19" t="s">
        <v>15</v>
      </c>
      <c r="B60" s="30">
        <f t="shared" si="9"/>
        <v>6.568706153362884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5" customHeight="1">
      <c r="A61" s="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2"/>
      <c r="V61" s="32"/>
      <c r="W61" s="32"/>
      <c r="X61" s="32"/>
      <c r="Y61" s="32"/>
      <c r="Z61" s="32"/>
      <c r="AA61" s="32"/>
      <c r="AB61" s="33"/>
    </row>
    <row r="62" spans="1:29" s="11" customFormat="1" ht="15" customHeight="1">
      <c r="A62" s="8" t="s">
        <v>22</v>
      </c>
      <c r="B62" s="29">
        <f>SUM(B63:B75)</f>
        <v>100</v>
      </c>
      <c r="C62" s="29">
        <f aca="true" t="shared" si="10" ref="C62:S62">SUM(C63:C75)</f>
        <v>100</v>
      </c>
      <c r="D62" s="29">
        <f t="shared" si="10"/>
        <v>100</v>
      </c>
      <c r="E62" s="29">
        <f t="shared" si="10"/>
        <v>100</v>
      </c>
      <c r="F62" s="29">
        <f t="shared" si="10"/>
        <v>100</v>
      </c>
      <c r="G62" s="29">
        <f t="shared" si="10"/>
        <v>99.99999999999999</v>
      </c>
      <c r="H62" s="29">
        <f t="shared" si="10"/>
        <v>100</v>
      </c>
      <c r="I62" s="29">
        <f t="shared" si="10"/>
        <v>100</v>
      </c>
      <c r="J62" s="29">
        <f t="shared" si="10"/>
        <v>100</v>
      </c>
      <c r="K62" s="29">
        <f t="shared" si="10"/>
        <v>100</v>
      </c>
      <c r="L62" s="29">
        <f t="shared" si="10"/>
        <v>100.00000000000001</v>
      </c>
      <c r="M62" s="29">
        <f t="shared" si="10"/>
        <v>100.00000000000001</v>
      </c>
      <c r="N62" s="29">
        <f t="shared" si="10"/>
        <v>100</v>
      </c>
      <c r="O62" s="29">
        <f t="shared" si="10"/>
        <v>100.00000000000001</v>
      </c>
      <c r="P62" s="29">
        <f t="shared" si="10"/>
        <v>99.99999999999997</v>
      </c>
      <c r="Q62" s="29">
        <f t="shared" si="10"/>
        <v>100.00000000000001</v>
      </c>
      <c r="R62" s="29">
        <f t="shared" si="10"/>
        <v>100</v>
      </c>
      <c r="S62" s="29">
        <f t="shared" si="10"/>
        <v>100</v>
      </c>
      <c r="T62" s="29">
        <f>SUM(T63:T77)</f>
        <v>100.00000000000001</v>
      </c>
      <c r="U62" s="29">
        <f>SUM(U63:U77)</f>
        <v>100</v>
      </c>
      <c r="V62" s="29">
        <f>SUM(V63:V77)</f>
        <v>100.00000000000003</v>
      </c>
      <c r="W62" s="29">
        <f>SUM(W63:W77)</f>
        <v>100.00000000000001</v>
      </c>
      <c r="X62" s="29">
        <f aca="true" t="shared" si="11" ref="X62:AC62">X63+X67+X70+X73+X74+X75+X76+X77</f>
        <v>99.99999999999997</v>
      </c>
      <c r="Y62" s="29">
        <f t="shared" si="11"/>
        <v>100</v>
      </c>
      <c r="Z62" s="29">
        <f t="shared" si="11"/>
        <v>99.99999999999997</v>
      </c>
      <c r="AA62" s="29">
        <f t="shared" si="11"/>
        <v>100</v>
      </c>
      <c r="AB62" s="29">
        <f t="shared" si="11"/>
        <v>100.00000000000001</v>
      </c>
      <c r="AC62" s="29">
        <f t="shared" si="11"/>
        <v>100</v>
      </c>
    </row>
    <row r="63" spans="1:29" ht="15" customHeight="1">
      <c r="A63" s="19" t="s">
        <v>33</v>
      </c>
      <c r="B63" s="30">
        <f>B21/B$20*100</f>
        <v>18.519423405814806</v>
      </c>
      <c r="C63" s="30">
        <f aca="true" t="shared" si="12" ref="C63:W63">C21/C$20*100</f>
        <v>24.16916977051544</v>
      </c>
      <c r="D63" s="30">
        <f t="shared" si="12"/>
        <v>33.64027251487248</v>
      </c>
      <c r="E63" s="30">
        <f t="shared" si="12"/>
        <v>35.09033339541814</v>
      </c>
      <c r="F63" s="30">
        <f t="shared" si="12"/>
        <v>27.03797256956767</v>
      </c>
      <c r="G63" s="30">
        <f t="shared" si="12"/>
        <v>30.05635952542341</v>
      </c>
      <c r="H63" s="30">
        <f t="shared" si="12"/>
        <v>33.25190396750562</v>
      </c>
      <c r="I63" s="30">
        <f t="shared" si="12"/>
        <v>33.20349052858993</v>
      </c>
      <c r="J63" s="30">
        <f t="shared" si="12"/>
        <v>36.49637154244806</v>
      </c>
      <c r="K63" s="30">
        <f t="shared" si="12"/>
        <v>40.31559892688059</v>
      </c>
      <c r="L63" s="30">
        <f t="shared" si="12"/>
        <v>48.6606359903351</v>
      </c>
      <c r="M63" s="30">
        <f t="shared" si="12"/>
        <v>42.43938580142697</v>
      </c>
      <c r="N63" s="30">
        <f t="shared" si="12"/>
        <v>43.808794215815325</v>
      </c>
      <c r="O63" s="30">
        <f t="shared" si="12"/>
        <v>33.90432419269108</v>
      </c>
      <c r="P63" s="30">
        <f t="shared" si="12"/>
        <v>34.48421452164731</v>
      </c>
      <c r="Q63" s="30">
        <f t="shared" si="12"/>
        <v>32.02109062024204</v>
      </c>
      <c r="R63" s="30">
        <f t="shared" si="12"/>
        <v>57.42100538952436</v>
      </c>
      <c r="S63" s="30">
        <f t="shared" si="12"/>
        <v>65.4002856855193</v>
      </c>
      <c r="T63" s="30">
        <f t="shared" si="12"/>
        <v>34.247750603080426</v>
      </c>
      <c r="U63" s="30">
        <f t="shared" si="12"/>
        <v>31.993327600282196</v>
      </c>
      <c r="V63" s="30">
        <f t="shared" si="12"/>
        <v>30.11974712224997</v>
      </c>
      <c r="W63" s="30">
        <f t="shared" si="12"/>
        <v>30.169145743813523</v>
      </c>
      <c r="X63" s="30">
        <f aca="true" t="shared" si="13" ref="X63:AC63">SUM(X64:X66)</f>
        <v>29.892149599631782</v>
      </c>
      <c r="Y63" s="30">
        <f t="shared" si="13"/>
        <v>30.857882812683563</v>
      </c>
      <c r="Z63" s="30">
        <f t="shared" si="13"/>
        <v>30.574287204259548</v>
      </c>
      <c r="AA63" s="30">
        <f t="shared" si="13"/>
        <v>26.67328752843847</v>
      </c>
      <c r="AB63" s="30">
        <f t="shared" si="13"/>
        <v>23.90656365228563</v>
      </c>
      <c r="AC63" s="30">
        <f t="shared" si="13"/>
        <v>24.099090938590862</v>
      </c>
    </row>
    <row r="64" spans="1:29" ht="15" customHeight="1">
      <c r="A64" s="20" t="s">
        <v>25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>
        <f aca="true" t="shared" si="14" ref="X64:AC66">X22/X$20*100</f>
        <v>26.168881032689917</v>
      </c>
      <c r="Y64" s="30">
        <f t="shared" si="14"/>
        <v>28.03996604601171</v>
      </c>
      <c r="Z64" s="30">
        <f t="shared" si="14"/>
        <v>27.832005978909123</v>
      </c>
      <c r="AA64" s="30">
        <f t="shared" si="14"/>
        <v>24.162875170877896</v>
      </c>
      <c r="AB64" s="30">
        <f t="shared" si="14"/>
        <v>22.094602428648315</v>
      </c>
      <c r="AC64" s="30">
        <f t="shared" si="14"/>
        <v>22.281205483602758</v>
      </c>
    </row>
    <row r="65" spans="1:29" ht="15" customHeight="1">
      <c r="A65" s="20" t="s">
        <v>26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>
        <f t="shared" si="14"/>
        <v>1.4094653913418955</v>
      </c>
      <c r="Y65" s="30">
        <f t="shared" si="14"/>
        <v>0.6811411613211921</v>
      </c>
      <c r="Z65" s="30">
        <f t="shared" si="14"/>
        <v>0.6774697453577349</v>
      </c>
      <c r="AA65" s="30">
        <f t="shared" si="14"/>
        <v>0.6809800842213168</v>
      </c>
      <c r="AB65" s="30">
        <f t="shared" si="14"/>
        <v>0.5285947243325244</v>
      </c>
      <c r="AC65" s="30">
        <f t="shared" si="14"/>
        <v>0.5224995881197714</v>
      </c>
    </row>
    <row r="66" spans="1:29" ht="15" customHeight="1">
      <c r="A66" s="20" t="s">
        <v>27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>
        <f t="shared" si="14"/>
        <v>2.313803175599969</v>
      </c>
      <c r="Y66" s="30">
        <f t="shared" si="14"/>
        <v>2.1367756053506595</v>
      </c>
      <c r="Z66" s="30">
        <f t="shared" si="14"/>
        <v>2.0648114799926933</v>
      </c>
      <c r="AA66" s="30">
        <f t="shared" si="14"/>
        <v>1.8294322733392525</v>
      </c>
      <c r="AB66" s="30">
        <f t="shared" si="14"/>
        <v>1.2833664993047917</v>
      </c>
      <c r="AC66" s="30">
        <f t="shared" si="14"/>
        <v>1.2953858668683338</v>
      </c>
    </row>
    <row r="67" spans="1:29" ht="15" customHeight="1">
      <c r="A67" s="19" t="s">
        <v>18</v>
      </c>
      <c r="B67" s="30">
        <f>B25/B$20*100</f>
        <v>36.17674775749538</v>
      </c>
      <c r="C67" s="30">
        <f aca="true" t="shared" si="15" ref="C67:W67">C25/C$20*100</f>
        <v>38.190556289799346</v>
      </c>
      <c r="D67" s="30">
        <f t="shared" si="15"/>
        <v>19.370545618754047</v>
      </c>
      <c r="E67" s="30">
        <f t="shared" si="15"/>
        <v>21.81737753771652</v>
      </c>
      <c r="F67" s="30">
        <f t="shared" si="15"/>
        <v>27.128433153108016</v>
      </c>
      <c r="G67" s="30">
        <f t="shared" si="15"/>
        <v>30.91573563637915</v>
      </c>
      <c r="H67" s="30">
        <f t="shared" si="15"/>
        <v>29.68738666860086</v>
      </c>
      <c r="I67" s="30">
        <f t="shared" si="15"/>
        <v>33.41536899780703</v>
      </c>
      <c r="J67" s="30">
        <f t="shared" si="15"/>
        <v>25.33457606342275</v>
      </c>
      <c r="K67" s="30">
        <f t="shared" si="15"/>
        <v>28.01685667912743</v>
      </c>
      <c r="L67" s="30">
        <f t="shared" si="15"/>
        <v>25.920431996693743</v>
      </c>
      <c r="M67" s="30">
        <f t="shared" si="15"/>
        <v>18.579513267821937</v>
      </c>
      <c r="N67" s="30">
        <f t="shared" si="15"/>
        <v>19.244977041975257</v>
      </c>
      <c r="O67" s="30">
        <f t="shared" si="15"/>
        <v>14.859803823233285</v>
      </c>
      <c r="P67" s="30">
        <f t="shared" si="15"/>
        <v>16.8724882695999</v>
      </c>
      <c r="Q67" s="30">
        <f t="shared" si="15"/>
        <v>13.900294423715224</v>
      </c>
      <c r="R67" s="30">
        <f t="shared" si="15"/>
        <v>12.741413966300408</v>
      </c>
      <c r="S67" s="30">
        <f t="shared" si="15"/>
        <v>9.041089392113523</v>
      </c>
      <c r="T67" s="30">
        <f t="shared" si="15"/>
        <v>5.677637690250973</v>
      </c>
      <c r="U67" s="30">
        <f t="shared" si="15"/>
        <v>5.984379242015653</v>
      </c>
      <c r="V67" s="30">
        <f t="shared" si="15"/>
        <v>6.417568431701687</v>
      </c>
      <c r="W67" s="30">
        <f t="shared" si="15"/>
        <v>8.617331154808257</v>
      </c>
      <c r="X67" s="30">
        <f aca="true" t="shared" si="16" ref="X67:AC67">SUM(X68:X69)</f>
        <v>7.097669304529542</v>
      </c>
      <c r="Y67" s="30">
        <f t="shared" si="16"/>
        <v>7.371370818711495</v>
      </c>
      <c r="Z67" s="30">
        <f t="shared" si="16"/>
        <v>5.151383646597168</v>
      </c>
      <c r="AA67" s="30">
        <f t="shared" si="16"/>
        <v>4.032669585060317</v>
      </c>
      <c r="AB67" s="30">
        <f t="shared" si="16"/>
        <v>4.104723683920404</v>
      </c>
      <c r="AC67" s="30">
        <f t="shared" si="16"/>
        <v>9.882822050834028</v>
      </c>
    </row>
    <row r="68" spans="1:29" ht="15" customHeight="1">
      <c r="A68" s="21" t="s">
        <v>28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>
        <f aca="true" t="shared" si="17" ref="X68:AC69">X26/X$20*100</f>
        <v>0.1209951263165161</v>
      </c>
      <c r="Y68" s="30">
        <f t="shared" si="17"/>
        <v>0.054123217350398344</v>
      </c>
      <c r="Z68" s="30">
        <f t="shared" si="17"/>
        <v>0.06366991993565142</v>
      </c>
      <c r="AA68" s="30">
        <f t="shared" si="17"/>
        <v>0.053800507471658605</v>
      </c>
      <c r="AB68" s="30">
        <f t="shared" si="17"/>
        <v>0.12527279924357143</v>
      </c>
      <c r="AC68" s="30">
        <f t="shared" si="17"/>
        <v>0.10801668731547076</v>
      </c>
    </row>
    <row r="69" spans="1:29" ht="15" customHeight="1">
      <c r="A69" s="21" t="s">
        <v>29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>
        <f t="shared" si="17"/>
        <v>6.976674178213026</v>
      </c>
      <c r="Y69" s="30">
        <f t="shared" si="17"/>
        <v>7.317247601361096</v>
      </c>
      <c r="Z69" s="30">
        <f t="shared" si="17"/>
        <v>5.087713726661517</v>
      </c>
      <c r="AA69" s="30">
        <f t="shared" si="17"/>
        <v>3.9788690775886586</v>
      </c>
      <c r="AB69" s="30">
        <f t="shared" si="17"/>
        <v>3.979450884676832</v>
      </c>
      <c r="AC69" s="30">
        <f t="shared" si="17"/>
        <v>9.774805363518556</v>
      </c>
    </row>
    <row r="70" spans="1:29" ht="15" customHeight="1">
      <c r="A70" s="19" t="s">
        <v>19</v>
      </c>
      <c r="B70" s="30">
        <f>B28/B$20*100</f>
        <v>16.390352867264667</v>
      </c>
      <c r="C70" s="30">
        <f aca="true" t="shared" si="18" ref="C70:W70">C28/C$20*100</f>
        <v>16.227321879130123</v>
      </c>
      <c r="D70" s="30">
        <f t="shared" si="18"/>
        <v>20.124477254432293</v>
      </c>
      <c r="E70" s="30">
        <f t="shared" si="18"/>
        <v>22.441329856584094</v>
      </c>
      <c r="F70" s="30">
        <f t="shared" si="18"/>
        <v>20.673026741540195</v>
      </c>
      <c r="G70" s="30">
        <f t="shared" si="18"/>
        <v>3.628529580455711</v>
      </c>
      <c r="H70" s="30">
        <f t="shared" si="18"/>
        <v>4.08558787263364</v>
      </c>
      <c r="I70" s="30">
        <f t="shared" si="18"/>
        <v>14.608682071671666</v>
      </c>
      <c r="J70" s="30">
        <f t="shared" si="18"/>
        <v>20.60978396080323</v>
      </c>
      <c r="K70" s="30">
        <f t="shared" si="18"/>
        <v>21.112338041780898</v>
      </c>
      <c r="L70" s="30">
        <f t="shared" si="18"/>
        <v>22.873696111699896</v>
      </c>
      <c r="M70" s="30">
        <f t="shared" si="18"/>
        <v>24.932995807700895</v>
      </c>
      <c r="N70" s="30">
        <f t="shared" si="18"/>
        <v>20.795407745293268</v>
      </c>
      <c r="O70" s="30">
        <f t="shared" si="18"/>
        <v>36.464078518648286</v>
      </c>
      <c r="P70" s="30">
        <f t="shared" si="18"/>
        <v>37.7988537430942</v>
      </c>
      <c r="Q70" s="30">
        <f t="shared" si="18"/>
        <v>36.486634526709295</v>
      </c>
      <c r="R70" s="30">
        <f t="shared" si="18"/>
        <v>13.928880068890889</v>
      </c>
      <c r="S70" s="30">
        <f t="shared" si="18"/>
        <v>14.564694672350429</v>
      </c>
      <c r="T70" s="30">
        <f t="shared" si="18"/>
        <v>52.07321093787962</v>
      </c>
      <c r="U70" s="30">
        <f t="shared" si="18"/>
        <v>54.92920990346032</v>
      </c>
      <c r="V70" s="30">
        <f t="shared" si="18"/>
        <v>56.97186935805762</v>
      </c>
      <c r="W70" s="30">
        <f t="shared" si="18"/>
        <v>52.427735719039184</v>
      </c>
      <c r="X70" s="30">
        <f aca="true" t="shared" si="19" ref="X70:AC70">SUM(X71:X72)</f>
        <v>48.08968419879048</v>
      </c>
      <c r="Y70" s="30">
        <f t="shared" si="19"/>
        <v>47.53606924684239</v>
      </c>
      <c r="Z70" s="30">
        <f t="shared" si="19"/>
        <v>47.79915946950685</v>
      </c>
      <c r="AA70" s="30">
        <f t="shared" si="19"/>
        <v>56.72881181336888</v>
      </c>
      <c r="AB70" s="30">
        <f t="shared" si="19"/>
        <v>59.5504883005226</v>
      </c>
      <c r="AC70" s="30">
        <f t="shared" si="19"/>
        <v>53.12110439622437</v>
      </c>
    </row>
    <row r="71" spans="1:29" ht="15" customHeight="1">
      <c r="A71" s="20" t="s">
        <v>30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>
        <f aca="true" t="shared" si="20" ref="X71:AC74">X29/X$20*100</f>
        <v>31.997273953543274</v>
      </c>
      <c r="Y71" s="30">
        <f t="shared" si="20"/>
        <v>30.925014795609147</v>
      </c>
      <c r="Z71" s="30">
        <f t="shared" si="20"/>
        <v>31.18896013221607</v>
      </c>
      <c r="AA71" s="30">
        <f t="shared" si="20"/>
        <v>42.54403048491693</v>
      </c>
      <c r="AB71" s="30">
        <f t="shared" si="20"/>
        <v>44.51938254625023</v>
      </c>
      <c r="AC71" s="30">
        <f t="shared" si="20"/>
        <v>39.6040692285429</v>
      </c>
    </row>
    <row r="72" spans="1:29" ht="15" customHeight="1">
      <c r="A72" s="20" t="s">
        <v>31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>
        <f t="shared" si="20"/>
        <v>16.09241024524721</v>
      </c>
      <c r="Y72" s="30">
        <f t="shared" si="20"/>
        <v>16.611054451233237</v>
      </c>
      <c r="Z72" s="30">
        <f t="shared" si="20"/>
        <v>16.610199337290776</v>
      </c>
      <c r="AA72" s="30">
        <f t="shared" si="20"/>
        <v>14.184781328451946</v>
      </c>
      <c r="AB72" s="30">
        <f t="shared" si="20"/>
        <v>15.031105754272373</v>
      </c>
      <c r="AC72" s="30">
        <f t="shared" si="20"/>
        <v>13.51703516768147</v>
      </c>
    </row>
    <row r="73" spans="1:29" ht="15" customHeight="1">
      <c r="A73" s="19" t="s">
        <v>16</v>
      </c>
      <c r="B73" s="30">
        <f aca="true" t="shared" si="21" ref="B73:W73">B31/B$20*100</f>
        <v>13.441066629437017</v>
      </c>
      <c r="C73" s="30">
        <f t="shared" si="21"/>
        <v>21.41295206055509</v>
      </c>
      <c r="D73" s="30">
        <f t="shared" si="21"/>
        <v>26.864704611941175</v>
      </c>
      <c r="E73" s="30">
        <f t="shared" si="21"/>
        <v>17.115617433414045</v>
      </c>
      <c r="F73" s="30">
        <f t="shared" si="21"/>
        <v>25.036010270755487</v>
      </c>
      <c r="G73" s="30">
        <f t="shared" si="21"/>
        <v>20.0595353775709</v>
      </c>
      <c r="H73" s="30">
        <f t="shared" si="21"/>
        <v>21.53710016682382</v>
      </c>
      <c r="I73" s="30">
        <f t="shared" si="21"/>
        <v>18.772458401931374</v>
      </c>
      <c r="J73" s="30">
        <f t="shared" si="21"/>
        <v>10.29510004098108</v>
      </c>
      <c r="K73" s="30">
        <f t="shared" si="21"/>
        <v>8.370002381054464</v>
      </c>
      <c r="L73" s="30">
        <f t="shared" si="21"/>
        <v>0</v>
      </c>
      <c r="M73" s="30">
        <f t="shared" si="21"/>
        <v>14.048105123050206</v>
      </c>
      <c r="N73" s="30">
        <f t="shared" si="21"/>
        <v>16.150820996916135</v>
      </c>
      <c r="O73" s="30">
        <f t="shared" si="21"/>
        <v>11.869458909482455</v>
      </c>
      <c r="P73" s="30">
        <f t="shared" si="21"/>
        <v>10.844443465658578</v>
      </c>
      <c r="Q73" s="30">
        <f t="shared" si="21"/>
        <v>17.59198042933345</v>
      </c>
      <c r="R73" s="30">
        <f t="shared" si="21"/>
        <v>13.395922179844696</v>
      </c>
      <c r="S73" s="30">
        <f t="shared" si="21"/>
        <v>7.955991217774411</v>
      </c>
      <c r="T73" s="30">
        <f t="shared" si="21"/>
        <v>8.001400768788992</v>
      </c>
      <c r="U73" s="30">
        <f t="shared" si="21"/>
        <v>7.093083254241835</v>
      </c>
      <c r="V73" s="30">
        <f t="shared" si="21"/>
        <v>6.394268243200949</v>
      </c>
      <c r="W73" s="30">
        <f t="shared" si="21"/>
        <v>5.2663254180886385</v>
      </c>
      <c r="X73" s="30">
        <f t="shared" si="20"/>
        <v>11.881105079589863</v>
      </c>
      <c r="Y73" s="30">
        <f t="shared" si="20"/>
        <v>11.722090184609145</v>
      </c>
      <c r="Z73" s="30">
        <f t="shared" si="20"/>
        <v>12.612040431442056</v>
      </c>
      <c r="AA73" s="30">
        <f t="shared" si="20"/>
        <v>9.66789086123361</v>
      </c>
      <c r="AB73" s="30">
        <f t="shared" si="20"/>
        <v>9.664334635351263</v>
      </c>
      <c r="AC73" s="30">
        <f t="shared" si="20"/>
        <v>7.3815453735880805</v>
      </c>
    </row>
    <row r="74" spans="1:29" ht="15" customHeight="1">
      <c r="A74" s="19" t="s">
        <v>15</v>
      </c>
      <c r="B74" s="30">
        <f>B32/B$20*100</f>
        <v>12.484730026875154</v>
      </c>
      <c r="C74" s="30"/>
      <c r="D74" s="30"/>
      <c r="E74" s="30">
        <f>E32/E$20*100</f>
        <v>3.5353417768672006</v>
      </c>
      <c r="F74" s="30">
        <f>F32/F$20*100</f>
        <v>0.12455726502863425</v>
      </c>
      <c r="G74" s="30"/>
      <c r="H74" s="30"/>
      <c r="I74" s="30"/>
      <c r="J74" s="30">
        <f>J32/J$20*100</f>
        <v>5.404352698404639</v>
      </c>
      <c r="K74" s="30">
        <f>K32/K$20*100</f>
        <v>0.35202393674322985</v>
      </c>
      <c r="L74" s="30">
        <f>L32/L$20*100</f>
        <v>2.545235901271271</v>
      </c>
      <c r="M74" s="30"/>
      <c r="N74" s="30"/>
      <c r="O74" s="30">
        <f>O32/O$20*100</f>
        <v>2.9023345559449063</v>
      </c>
      <c r="P74" s="30"/>
      <c r="Q74" s="30"/>
      <c r="R74" s="30">
        <f>R32/R$20*100</f>
        <v>2.5127783954396463</v>
      </c>
      <c r="S74" s="30">
        <f>S32/S$20*100</f>
        <v>3.037939032242346</v>
      </c>
      <c r="T74" s="30"/>
      <c r="U74" s="30"/>
      <c r="V74" s="30">
        <f>V32/V$20*100</f>
        <v>0.09654684478980412</v>
      </c>
      <c r="W74" s="30">
        <f>W32/W$20*100</f>
        <v>3.5194619642504046</v>
      </c>
      <c r="X74" s="30">
        <f t="shared" si="20"/>
        <v>3.0393918174583097</v>
      </c>
      <c r="Y74" s="30">
        <f t="shared" si="20"/>
        <v>2.512586937153411</v>
      </c>
      <c r="Z74" s="30">
        <f t="shared" si="20"/>
        <v>2.361979282180845</v>
      </c>
      <c r="AA74" s="30">
        <f t="shared" si="20"/>
        <v>1.7779559096247246</v>
      </c>
      <c r="AB74" s="30">
        <f t="shared" si="20"/>
        <v>1.9613011855019877</v>
      </c>
      <c r="AC74" s="30">
        <f t="shared" si="20"/>
        <v>4.3994233620161385</v>
      </c>
    </row>
    <row r="75" spans="1:28" ht="15" customHeight="1">
      <c r="A75" s="19" t="s">
        <v>12</v>
      </c>
      <c r="B75" s="30">
        <f>B33/B$20*100</f>
        <v>2.9876793131129804</v>
      </c>
      <c r="C75" s="30"/>
      <c r="D75" s="30"/>
      <c r="E75" s="30"/>
      <c r="F75" s="30"/>
      <c r="G75" s="30">
        <f>G33/G$20*100</f>
        <v>15.339839880170834</v>
      </c>
      <c r="H75" s="30">
        <f>H33/H$20*100</f>
        <v>11.438021324436063</v>
      </c>
      <c r="I75" s="30"/>
      <c r="J75" s="30">
        <f>J33/J$20*100</f>
        <v>1.8598156939402402</v>
      </c>
      <c r="K75" s="30">
        <f>K33/K$20*100</f>
        <v>1.8331800344133828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3"/>
    </row>
    <row r="76" spans="1:29" ht="15" customHeight="1">
      <c r="A76" s="19" t="s">
        <v>23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>
        <f>Z34/Z$20*100</f>
        <v>1.5011499660135212</v>
      </c>
      <c r="AA76" s="30">
        <f>AA34/AA$20*100</f>
        <v>1.1193843022739962</v>
      </c>
      <c r="AB76" s="30">
        <f>AB34/AB$20*100</f>
        <v>0.8125885424181097</v>
      </c>
      <c r="AC76" s="30">
        <f>AC34/AC$20*100</f>
        <v>1.1160138787465284</v>
      </c>
    </row>
    <row r="77" spans="1:29" ht="15" customHeight="1">
      <c r="A77" s="19" t="s">
        <v>24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3"/>
      <c r="AC77" s="30"/>
    </row>
    <row r="78" spans="1:29" ht="15" customHeight="1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1:23" s="2" customFormat="1" ht="15" customHeight="1">
      <c r="A79" s="28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6"/>
      <c r="Q79" s="26"/>
      <c r="R79" s="26"/>
      <c r="S79" s="26"/>
      <c r="T79" s="26"/>
      <c r="U79" s="26"/>
      <c r="V79" s="1"/>
      <c r="W79" s="1"/>
    </row>
    <row r="80" spans="1:29" ht="15" customHeight="1">
      <c r="A80" s="28" t="s">
        <v>40</v>
      </c>
      <c r="AC80" s="1" t="s">
        <v>5</v>
      </c>
    </row>
    <row r="81" ht="15" customHeight="1"/>
    <row r="82" ht="15" customHeight="1"/>
    <row r="83" ht="15" customHeight="1"/>
    <row r="84" spans="1:30" s="39" customFormat="1" ht="15" customHeight="1" hidden="1">
      <c r="A84" s="36" t="s">
        <v>41</v>
      </c>
      <c r="B84" s="37">
        <v>0.11802941762158524</v>
      </c>
      <c r="C84" s="37">
        <v>0.14910143807090018</v>
      </c>
      <c r="D84" s="37">
        <v>0.2420283761864577</v>
      </c>
      <c r="E84" s="37">
        <v>0.45089207001707926</v>
      </c>
      <c r="F84" s="37">
        <v>0.7187093607688491</v>
      </c>
      <c r="G84" s="37">
        <v>1.1409077767375149</v>
      </c>
      <c r="H84" s="37">
        <v>1.9356950257899364</v>
      </c>
      <c r="I84" s="37">
        <v>4.677871763438514</v>
      </c>
      <c r="J84" s="37">
        <v>9.401126265783308</v>
      </c>
      <c r="K84" s="37">
        <v>11.918350345260333</v>
      </c>
      <c r="L84" s="37">
        <v>15.266164431478533</v>
      </c>
      <c r="M84" s="37">
        <v>18.85408949051557</v>
      </c>
      <c r="N84" s="37">
        <v>21.65692959197304</v>
      </c>
      <c r="O84" s="37">
        <v>23.74698812277574</v>
      </c>
      <c r="P84" s="37">
        <v>25.755145102829825</v>
      </c>
      <c r="Q84" s="37">
        <v>35.5427598739351</v>
      </c>
      <c r="R84" s="37">
        <v>46.378983283324075</v>
      </c>
      <c r="S84" s="37">
        <v>54.60034026311889</v>
      </c>
      <c r="T84" s="37">
        <v>63.03412209646774</v>
      </c>
      <c r="U84" s="37">
        <v>72.53228596768676</v>
      </c>
      <c r="V84" s="37">
        <v>81.3499348748106</v>
      </c>
      <c r="W84" s="37">
        <v>86.15007751691425</v>
      </c>
      <c r="X84" s="37">
        <v>92.10814646624468</v>
      </c>
      <c r="Y84" s="37">
        <v>100</v>
      </c>
      <c r="Z84" s="37">
        <v>109.07501186969668</v>
      </c>
      <c r="AA84" s="37">
        <v>114.08689293544731</v>
      </c>
      <c r="AB84" s="37">
        <v>121.74281048553523</v>
      </c>
      <c r="AC84" s="38">
        <v>127.19874043837436</v>
      </c>
      <c r="AD84" s="39">
        <v>135.63737459298054</v>
      </c>
    </row>
    <row r="85" spans="1:29" ht="15" customHeight="1">
      <c r="A85" s="50" t="s">
        <v>36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5" customHeight="1">
      <c r="A86" s="51" t="s">
        <v>46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</row>
    <row r="89" spans="1:23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40"/>
      <c r="T89" s="40"/>
      <c r="U89" s="40"/>
      <c r="V89" s="2"/>
      <c r="W89" s="2"/>
    </row>
    <row r="90" spans="1:29" s="11" customFormat="1" ht="15" customHeight="1">
      <c r="A90" s="8" t="s">
        <v>21</v>
      </c>
      <c r="B90" s="9">
        <f aca="true" t="shared" si="22" ref="B90:W96">B7/B$84*100</f>
        <v>24274456.80691074</v>
      </c>
      <c r="C90" s="9">
        <f t="shared" si="22"/>
        <v>27910528.924752142</v>
      </c>
      <c r="D90" s="9">
        <f t="shared" si="22"/>
        <v>21044226.632649645</v>
      </c>
      <c r="E90" s="9">
        <f t="shared" si="22"/>
        <v>19052009.4968062</v>
      </c>
      <c r="F90" s="9">
        <f t="shared" si="22"/>
        <v>19995426.224345453</v>
      </c>
      <c r="G90" s="9">
        <f t="shared" si="22"/>
        <v>18491152.773388144</v>
      </c>
      <c r="H90" s="9">
        <f t="shared" si="22"/>
        <v>17806265.72924843</v>
      </c>
      <c r="I90" s="9">
        <f t="shared" si="22"/>
        <v>16425525.086117495</v>
      </c>
      <c r="J90" s="9">
        <f t="shared" si="22"/>
        <v>14665108.849967426</v>
      </c>
      <c r="K90" s="9">
        <f t="shared" si="22"/>
        <v>15557694.19664176</v>
      </c>
      <c r="L90" s="9">
        <f t="shared" si="22"/>
        <v>15171405.236696286</v>
      </c>
      <c r="M90" s="9">
        <f t="shared" si="22"/>
        <v>19785436.055538703</v>
      </c>
      <c r="N90" s="9">
        <f t="shared" si="22"/>
        <v>24446081.691849235</v>
      </c>
      <c r="O90" s="9">
        <f t="shared" si="22"/>
        <v>34783571.10928853</v>
      </c>
      <c r="P90" s="9">
        <f t="shared" si="22"/>
        <v>37694110.28840728</v>
      </c>
      <c r="Q90" s="9">
        <f t="shared" si="22"/>
        <v>37095812.04938727</v>
      </c>
      <c r="R90" s="9">
        <f t="shared" si="22"/>
        <v>39500615.802820094</v>
      </c>
      <c r="S90" s="9">
        <f t="shared" si="22"/>
        <v>41913317.73706564</v>
      </c>
      <c r="T90" s="9">
        <f t="shared" si="22"/>
        <v>40393117.17712776</v>
      </c>
      <c r="U90" s="9">
        <f t="shared" si="22"/>
        <v>46430687.45276174</v>
      </c>
      <c r="V90" s="9">
        <f t="shared" si="22"/>
        <v>51600954.40100711</v>
      </c>
      <c r="W90" s="9">
        <f t="shared" si="22"/>
        <v>57774264.55620765</v>
      </c>
      <c r="X90" s="9">
        <f aca="true" t="shared" si="23" ref="X90:AC90">+SUM(X91:X101)</f>
        <v>65944993.282716796</v>
      </c>
      <c r="Y90" s="9">
        <f t="shared" si="23"/>
        <v>65397442.599999994</v>
      </c>
      <c r="Z90" s="9">
        <f t="shared" si="23"/>
        <v>65008521.09437151</v>
      </c>
      <c r="AA90" s="9">
        <f t="shared" si="23"/>
        <v>77901798.63193198</v>
      </c>
      <c r="AB90" s="9">
        <f t="shared" si="23"/>
        <v>85987254.09944257</v>
      </c>
      <c r="AC90" s="9">
        <f t="shared" si="23"/>
        <v>91612727.4518547</v>
      </c>
    </row>
    <row r="91" spans="1:29" ht="15" customHeight="1">
      <c r="A91" s="19" t="s">
        <v>6</v>
      </c>
      <c r="B91" s="14">
        <f t="shared" si="22"/>
        <v>2268078.6315346775</v>
      </c>
      <c r="C91" s="14">
        <f t="shared" si="22"/>
        <v>2209904.909457126</v>
      </c>
      <c r="D91" s="14">
        <f t="shared" si="22"/>
        <v>2078681.8798983048</v>
      </c>
      <c r="E91" s="14">
        <f t="shared" si="22"/>
        <v>1998260.9141160347</v>
      </c>
      <c r="F91" s="14">
        <f t="shared" si="22"/>
        <v>704596.3607017332</v>
      </c>
      <c r="G91" s="14">
        <f t="shared" si="22"/>
        <v>796733.9854579068</v>
      </c>
      <c r="H91" s="14">
        <f t="shared" si="22"/>
        <v>763963.3208214282</v>
      </c>
      <c r="I91" s="14">
        <f t="shared" si="22"/>
        <v>716458.2890439152</v>
      </c>
      <c r="J91" s="14">
        <f t="shared" si="22"/>
        <v>739411.4070460061</v>
      </c>
      <c r="K91" s="14">
        <f t="shared" si="22"/>
        <v>830637.6061463024</v>
      </c>
      <c r="L91" s="14">
        <f t="shared" si="22"/>
        <v>948964.5591742735</v>
      </c>
      <c r="M91" s="14">
        <f t="shared" si="22"/>
        <v>1187331.162889683</v>
      </c>
      <c r="N91" s="14">
        <f t="shared" si="22"/>
        <v>1284477.7872072158</v>
      </c>
      <c r="O91" s="14">
        <f t="shared" si="22"/>
        <v>1480626.7143527828</v>
      </c>
      <c r="P91" s="14">
        <f t="shared" si="22"/>
        <v>1525885.4043762311</v>
      </c>
      <c r="Q91" s="14">
        <f t="shared" si="22"/>
        <v>1158465.7507194679</v>
      </c>
      <c r="R91" s="14">
        <f t="shared" si="22"/>
        <v>1186449.467075427</v>
      </c>
      <c r="S91" s="14">
        <f t="shared" si="22"/>
        <v>1296776.717119226</v>
      </c>
      <c r="T91" s="14">
        <f t="shared" si="22"/>
        <v>1597513.6426250446</v>
      </c>
      <c r="U91" s="14">
        <f t="shared" si="22"/>
        <v>1570927.601134228</v>
      </c>
      <c r="V91" s="14">
        <f t="shared" si="22"/>
        <v>1791474.6978503873</v>
      </c>
      <c r="W91" s="14">
        <f t="shared" si="22"/>
        <v>2147634.167405994</v>
      </c>
      <c r="X91" s="14">
        <f aca="true" t="shared" si="24" ref="X91:AC97">+X8/X$84*100</f>
        <v>2568355.8846414927</v>
      </c>
      <c r="Y91" s="14">
        <f t="shared" si="24"/>
        <v>2325280.5</v>
      </c>
      <c r="Z91" s="14">
        <f t="shared" si="24"/>
        <v>2221700.514591692</v>
      </c>
      <c r="AA91" s="14">
        <f t="shared" si="24"/>
        <v>2289978.833482864</v>
      </c>
      <c r="AB91" s="14">
        <f t="shared" si="24"/>
        <v>2560707.6816831008</v>
      </c>
      <c r="AC91" s="14">
        <f t="shared" si="24"/>
        <v>3902215.5273658275</v>
      </c>
    </row>
    <row r="92" spans="1:29" ht="15" customHeight="1">
      <c r="A92" s="19" t="s">
        <v>7</v>
      </c>
      <c r="B92" s="14">
        <f t="shared" si="22"/>
        <v>466832.77025611035</v>
      </c>
      <c r="C92" s="14">
        <f t="shared" si="22"/>
        <v>356133.3860157008</v>
      </c>
      <c r="D92" s="14">
        <f t="shared" si="22"/>
        <v>613977.5936252993</v>
      </c>
      <c r="E92" s="14">
        <f t="shared" si="22"/>
        <v>239081.6054846932</v>
      </c>
      <c r="F92" s="14">
        <f t="shared" si="22"/>
        <v>566014.6120329088</v>
      </c>
      <c r="G92" s="14">
        <f t="shared" si="22"/>
        <v>350860.96191287145</v>
      </c>
      <c r="H92" s="14">
        <f t="shared" si="22"/>
        <v>580463.3400560974</v>
      </c>
      <c r="I92" s="14">
        <f t="shared" si="22"/>
        <v>461919.4602315655</v>
      </c>
      <c r="J92" s="14">
        <f t="shared" si="22"/>
        <v>430661.1660706867</v>
      </c>
      <c r="K92" s="14">
        <f t="shared" si="22"/>
        <v>403078.43458473746</v>
      </c>
      <c r="L92" s="14">
        <f t="shared" si="22"/>
        <v>424798.843816195</v>
      </c>
      <c r="M92" s="14">
        <f t="shared" si="22"/>
        <v>835932.5974308304</v>
      </c>
      <c r="N92" s="14">
        <f t="shared" si="22"/>
        <v>1074997.4921943212</v>
      </c>
      <c r="O92" s="14">
        <f t="shared" si="22"/>
        <v>1134325.9558109976</v>
      </c>
      <c r="P92" s="14">
        <f t="shared" si="22"/>
        <v>1116803.2595102577</v>
      </c>
      <c r="Q92" s="14">
        <f t="shared" si="22"/>
        <v>885296.4742075409</v>
      </c>
      <c r="R92" s="14">
        <f t="shared" si="22"/>
        <v>783732.7907330273</v>
      </c>
      <c r="S92" s="14">
        <f t="shared" si="22"/>
        <v>591113.349192824</v>
      </c>
      <c r="T92" s="14">
        <f t="shared" si="22"/>
        <v>920022.3318926776</v>
      </c>
      <c r="U92" s="14">
        <f t="shared" si="22"/>
        <v>891600.0528207602</v>
      </c>
      <c r="V92" s="14">
        <f t="shared" si="22"/>
        <v>1033273.2303886273</v>
      </c>
      <c r="W92" s="14">
        <f t="shared" si="22"/>
        <v>1305213.2190818202</v>
      </c>
      <c r="X92" s="14">
        <f t="shared" si="24"/>
        <v>1550895.3928668078</v>
      </c>
      <c r="Y92" s="14">
        <f t="shared" si="24"/>
        <v>1249933.5</v>
      </c>
      <c r="Z92" s="14">
        <f t="shared" si="24"/>
        <v>1626730.6962292006</v>
      </c>
      <c r="AA92" s="14">
        <f t="shared" si="24"/>
        <v>1681414.1840863333</v>
      </c>
      <c r="AB92" s="14">
        <f t="shared" si="24"/>
        <v>1709333.6285736982</v>
      </c>
      <c r="AC92" s="14">
        <f t="shared" si="24"/>
        <v>1548057.7820296895</v>
      </c>
    </row>
    <row r="93" spans="1:29" ht="15" customHeight="1">
      <c r="A93" s="19" t="s">
        <v>8</v>
      </c>
      <c r="B93" s="14">
        <f t="shared" si="22"/>
        <v>106753.04728179656</v>
      </c>
      <c r="C93" s="14">
        <f t="shared" si="22"/>
        <v>86518.28021850358</v>
      </c>
      <c r="D93" s="14">
        <f t="shared" si="22"/>
        <v>367312.3019736818</v>
      </c>
      <c r="E93" s="14">
        <f t="shared" si="22"/>
        <v>468404.7780924601</v>
      </c>
      <c r="F93" s="14">
        <f t="shared" si="22"/>
        <v>699169.9669285563</v>
      </c>
      <c r="G93" s="14">
        <f t="shared" si="22"/>
        <v>1312989.5601935582</v>
      </c>
      <c r="H93" s="14">
        <f t="shared" si="22"/>
        <v>757299.047871336</v>
      </c>
      <c r="I93" s="14">
        <f t="shared" si="22"/>
        <v>1841350.1770874737</v>
      </c>
      <c r="J93" s="14">
        <f t="shared" si="22"/>
        <v>781768.0341928303</v>
      </c>
      <c r="K93" s="14">
        <f t="shared" si="22"/>
        <v>555440.1245330569</v>
      </c>
      <c r="L93" s="14">
        <f t="shared" si="22"/>
        <v>376587.65080150537</v>
      </c>
      <c r="M93" s="14">
        <f t="shared" si="22"/>
        <v>248484.44696078976</v>
      </c>
      <c r="N93" s="14">
        <f t="shared" si="22"/>
        <v>1378082.9306044297</v>
      </c>
      <c r="O93" s="14">
        <f t="shared" si="22"/>
        <v>1135593.4849748807</v>
      </c>
      <c r="P93" s="14">
        <f t="shared" si="22"/>
        <v>211865.24006034265</v>
      </c>
      <c r="Q93" s="14">
        <f t="shared" si="22"/>
        <v>387355.9636008006</v>
      </c>
      <c r="R93" s="14">
        <f t="shared" si="22"/>
        <v>272835.4332974303</v>
      </c>
      <c r="S93" s="14">
        <f t="shared" si="22"/>
        <v>203960.9999925643</v>
      </c>
      <c r="T93" s="14">
        <f t="shared" si="22"/>
        <v>238665.1784723282</v>
      </c>
      <c r="U93" s="14">
        <f t="shared" si="22"/>
        <v>852988.2820398466</v>
      </c>
      <c r="V93" s="14">
        <f t="shared" si="22"/>
        <v>281467.0968727473</v>
      </c>
      <c r="W93" s="14">
        <f t="shared" si="22"/>
        <v>191115.09211082754</v>
      </c>
      <c r="X93" s="14">
        <f t="shared" si="24"/>
        <v>112907.49405983572</v>
      </c>
      <c r="Y93" s="14">
        <f t="shared" si="24"/>
        <v>343297</v>
      </c>
      <c r="Z93" s="14">
        <f t="shared" si="24"/>
        <v>217227.11365189136</v>
      </c>
      <c r="AA93" s="14">
        <f t="shared" si="24"/>
        <v>206311.95568905526</v>
      </c>
      <c r="AB93" s="14">
        <f t="shared" si="24"/>
        <v>316236.4154930881</v>
      </c>
      <c r="AC93" s="14">
        <f t="shared" si="24"/>
        <v>492705.3505719523</v>
      </c>
    </row>
    <row r="94" spans="1:29" ht="15" customHeight="1">
      <c r="A94" s="19" t="s">
        <v>9</v>
      </c>
      <c r="B94" s="14">
        <f t="shared" si="22"/>
        <v>1409818.021245313</v>
      </c>
      <c r="C94" s="14">
        <f t="shared" si="22"/>
        <v>1483553.7662273638</v>
      </c>
      <c r="D94" s="14">
        <f t="shared" si="22"/>
        <v>1146972.9474453775</v>
      </c>
      <c r="E94" s="14">
        <f t="shared" si="22"/>
        <v>1102924.6976580513</v>
      </c>
      <c r="F94" s="14">
        <f t="shared" si="22"/>
        <v>1149421.511800359</v>
      </c>
      <c r="G94" s="14">
        <f t="shared" si="22"/>
        <v>1534304.556154088</v>
      </c>
      <c r="H94" s="14">
        <f t="shared" si="22"/>
        <v>251589.2191236378</v>
      </c>
      <c r="I94" s="14">
        <f t="shared" si="22"/>
        <v>495310.7133267944</v>
      </c>
      <c r="J94" s="14">
        <f t="shared" si="22"/>
        <v>379674.7218459572</v>
      </c>
      <c r="K94" s="14">
        <f t="shared" si="22"/>
        <v>300177.4487542851</v>
      </c>
      <c r="L94" s="14">
        <f t="shared" si="22"/>
        <v>819815.6161735954</v>
      </c>
      <c r="M94" s="14"/>
      <c r="N94" s="14">
        <f t="shared" si="22"/>
        <v>3309972.666973485</v>
      </c>
      <c r="O94" s="14">
        <f t="shared" si="22"/>
        <v>9917844.055942142</v>
      </c>
      <c r="P94" s="14">
        <f t="shared" si="22"/>
        <v>9385013.325878799</v>
      </c>
      <c r="Q94" s="14">
        <f t="shared" si="22"/>
        <v>395128.01059376856</v>
      </c>
      <c r="R94" s="14">
        <f t="shared" si="22"/>
        <v>245391.75277893888</v>
      </c>
      <c r="S94" s="14">
        <f t="shared" si="22"/>
        <v>1063098.3199056773</v>
      </c>
      <c r="T94" s="14">
        <f t="shared" si="22"/>
        <v>285467.7657358592</v>
      </c>
      <c r="U94" s="14">
        <f t="shared" si="22"/>
        <v>217345.41783259303</v>
      </c>
      <c r="V94" s="14">
        <f t="shared" si="22"/>
        <v>188434.0783258149</v>
      </c>
      <c r="W94" s="14">
        <f t="shared" si="22"/>
        <v>226717.961990983</v>
      </c>
      <c r="X94" s="14">
        <f t="shared" si="24"/>
        <v>233159.61534271433</v>
      </c>
      <c r="Y94" s="14">
        <f t="shared" si="24"/>
        <v>254075.59999999998</v>
      </c>
      <c r="Z94" s="14">
        <f t="shared" si="24"/>
        <v>1740499.8335163412</v>
      </c>
      <c r="AA94" s="14">
        <f t="shared" si="24"/>
        <v>391394.65411916847</v>
      </c>
      <c r="AB94" s="14">
        <f t="shared" si="24"/>
        <v>2952116.174800332</v>
      </c>
      <c r="AC94" s="14">
        <f t="shared" si="24"/>
        <v>2069091.2433013367</v>
      </c>
    </row>
    <row r="95" spans="1:29" ht="15" customHeight="1">
      <c r="A95" s="19" t="s">
        <v>10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>
        <f t="shared" si="22"/>
        <v>19208.131344371435</v>
      </c>
      <c r="R95" s="14">
        <f t="shared" si="22"/>
        <v>11744.975017506655</v>
      </c>
      <c r="S95" s="14">
        <f t="shared" si="22"/>
        <v>10215.32095426798</v>
      </c>
      <c r="T95" s="14">
        <f t="shared" si="22"/>
        <v>4040.9859220403705</v>
      </c>
      <c r="U95" s="14">
        <f t="shared" si="22"/>
        <v>94946.13203102433</v>
      </c>
      <c r="V95" s="14">
        <f t="shared" si="22"/>
        <v>9175.545145164295</v>
      </c>
      <c r="W95" s="14">
        <f t="shared" si="22"/>
        <v>9957.158771349708</v>
      </c>
      <c r="X95" s="14">
        <f t="shared" si="24"/>
        <v>6463.054820217912</v>
      </c>
      <c r="Y95" s="14">
        <f t="shared" si="24"/>
        <v>33442</v>
      </c>
      <c r="Z95" s="14">
        <f t="shared" si="24"/>
        <v>54345.077744124785</v>
      </c>
      <c r="AA95" s="14">
        <f t="shared" si="24"/>
        <v>76340.49605442391</v>
      </c>
      <c r="AB95" s="14">
        <f t="shared" si="24"/>
        <v>97698.25382348294</v>
      </c>
      <c r="AC95" s="14">
        <f t="shared" si="24"/>
        <v>196242.50927306604</v>
      </c>
    </row>
    <row r="96" spans="1:29" ht="15" customHeight="1">
      <c r="A96" s="19" t="s">
        <v>17</v>
      </c>
      <c r="B96" s="14">
        <f aca="true" t="shared" si="25" ref="B96:P97">B13/B$84*100</f>
        <v>9951756.296603033</v>
      </c>
      <c r="C96" s="14">
        <f t="shared" si="25"/>
        <v>11455959.259009765</v>
      </c>
      <c r="D96" s="14">
        <f t="shared" si="25"/>
        <v>10205414.914229402</v>
      </c>
      <c r="E96" s="14">
        <f t="shared" si="25"/>
        <v>12102009.245346246</v>
      </c>
      <c r="F96" s="14">
        <f t="shared" si="25"/>
        <v>12766356.61205887</v>
      </c>
      <c r="G96" s="14">
        <f t="shared" si="25"/>
        <v>11178379.409832139</v>
      </c>
      <c r="H96" s="14">
        <f t="shared" si="25"/>
        <v>10831148.3579104</v>
      </c>
      <c r="I96" s="14">
        <f t="shared" si="25"/>
        <v>10809851.692648834</v>
      </c>
      <c r="J96" s="14">
        <f t="shared" si="25"/>
        <v>11932804.307532927</v>
      </c>
      <c r="K96" s="14">
        <f t="shared" si="25"/>
        <v>10765434.500843028</v>
      </c>
      <c r="L96" s="14">
        <f t="shared" si="25"/>
        <v>11556952.68395014</v>
      </c>
      <c r="M96" s="14">
        <f t="shared" si="25"/>
        <v>12674483.43873674</v>
      </c>
      <c r="N96" s="14">
        <f t="shared" si="25"/>
        <v>13083726.56413043</v>
      </c>
      <c r="O96" s="14">
        <f t="shared" si="25"/>
        <v>15889216.057598114</v>
      </c>
      <c r="P96" s="14">
        <f t="shared" si="25"/>
        <v>16017451.983008763</v>
      </c>
      <c r="Q96" s="14">
        <f t="shared" si="22"/>
        <v>13983874.965334032</v>
      </c>
      <c r="R96" s="14">
        <f t="shared" si="22"/>
        <v>17710267.061747666</v>
      </c>
      <c r="S96" s="14">
        <f t="shared" si="22"/>
        <v>18028579.22233342</v>
      </c>
      <c r="T96" s="14">
        <f t="shared" si="22"/>
        <v>19462845.665121872</v>
      </c>
      <c r="U96" s="14">
        <f t="shared" si="22"/>
        <v>21372334.117397174</v>
      </c>
      <c r="V96" s="14">
        <f t="shared" si="22"/>
        <v>25124526.935950525</v>
      </c>
      <c r="W96" s="14">
        <f t="shared" si="22"/>
        <v>25214772.436780583</v>
      </c>
      <c r="X96" s="14">
        <f t="shared" si="24"/>
        <v>26967649.934311748</v>
      </c>
      <c r="Y96" s="14">
        <f t="shared" si="24"/>
        <v>28513786.1</v>
      </c>
      <c r="Z96" s="14">
        <f t="shared" si="24"/>
        <v>27498809.659385473</v>
      </c>
      <c r="AA96" s="14">
        <f t="shared" si="24"/>
        <v>29101288.18985864</v>
      </c>
      <c r="AB96" s="14">
        <f t="shared" si="24"/>
        <v>31386197.548429314</v>
      </c>
      <c r="AC96" s="14">
        <f t="shared" si="24"/>
        <v>31881016.714663837</v>
      </c>
    </row>
    <row r="97" spans="1:29" ht="15" customHeight="1">
      <c r="A97" s="19" t="s">
        <v>11</v>
      </c>
      <c r="B97" s="14">
        <f t="shared" si="25"/>
        <v>6283179.354300026</v>
      </c>
      <c r="C97" s="14">
        <f t="shared" si="25"/>
        <v>11800691.01119822</v>
      </c>
      <c r="D97" s="14">
        <f t="shared" si="25"/>
        <v>6631866.995477578</v>
      </c>
      <c r="E97" s="14">
        <f t="shared" si="25"/>
        <v>3141328.2561087143</v>
      </c>
      <c r="F97" s="14">
        <f t="shared" si="25"/>
        <v>4109867.160823024</v>
      </c>
      <c r="G97" s="14">
        <f t="shared" si="25"/>
        <v>3317884.2998375804</v>
      </c>
      <c r="H97" s="14">
        <f t="shared" si="25"/>
        <v>4621802.44346553</v>
      </c>
      <c r="I97" s="14">
        <f t="shared" si="25"/>
        <v>2100634.753778915</v>
      </c>
      <c r="J97" s="14">
        <f t="shared" si="25"/>
        <v>400789.21327901754</v>
      </c>
      <c r="K97" s="14">
        <f t="shared" si="25"/>
        <v>2702926.0817803508</v>
      </c>
      <c r="L97" s="14">
        <f t="shared" si="25"/>
        <v>1044285.8827805767</v>
      </c>
      <c r="M97" s="14">
        <f t="shared" si="25"/>
        <v>2802179.6028165175</v>
      </c>
      <c r="N97" s="14">
        <f t="shared" si="25"/>
        <v>4314824.250739353</v>
      </c>
      <c r="O97" s="14">
        <f t="shared" si="25"/>
        <v>5225964.840609609</v>
      </c>
      <c r="P97" s="14">
        <f t="shared" si="25"/>
        <v>9437091.075572884</v>
      </c>
      <c r="Q97" s="14">
        <f>Q14/Q$84*100</f>
        <v>10506316.935558122</v>
      </c>
      <c r="R97" s="14">
        <f>R14/R$84*100</f>
        <v>5572622.375551916</v>
      </c>
      <c r="S97" s="14">
        <f>S14/S$84*100</f>
        <v>2989610.123551925</v>
      </c>
      <c r="T97" s="14">
        <f>T14/T$84*100</f>
        <v>396076.2705918458</v>
      </c>
      <c r="U97" s="14">
        <f>U14/U$84*100</f>
        <v>2020590.9416020866</v>
      </c>
      <c r="V97" s="14"/>
      <c r="W97" s="14">
        <f>W14/W$84*100</f>
        <v>2644376.494673175</v>
      </c>
      <c r="X97" s="14">
        <f t="shared" si="24"/>
        <v>8191876.386053642</v>
      </c>
      <c r="Y97" s="14">
        <f t="shared" si="24"/>
        <v>4889267.9</v>
      </c>
      <c r="Z97" s="14">
        <f t="shared" si="24"/>
        <v>2262475.664864544</v>
      </c>
      <c r="AA97" s="14">
        <f t="shared" si="24"/>
        <v>4382549.97691019</v>
      </c>
      <c r="AB97" s="14">
        <f t="shared" si="24"/>
        <v>2840985.9162984756</v>
      </c>
      <c r="AC97" s="14">
        <f t="shared" si="24"/>
        <v>1827076.2682009004</v>
      </c>
    </row>
    <row r="98" spans="1:29" ht="15" customHeight="1">
      <c r="A98" s="19" t="s">
        <v>12</v>
      </c>
      <c r="B98" s="14">
        <f>B15/B$84*100</f>
        <v>2193520.9477188196</v>
      </c>
      <c r="C98" s="14">
        <f>C15/C$84*100</f>
        <v>517768.3126254633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" customHeight="1">
      <c r="A99" s="19" t="s">
        <v>13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f aca="true" t="shared" si="26" ref="Q99:W99">Q16/Q$84*100</f>
        <v>9760165.818029167</v>
      </c>
      <c r="R99" s="14">
        <f t="shared" si="26"/>
        <v>10693033.673688062</v>
      </c>
      <c r="S99" s="14">
        <f t="shared" si="26"/>
        <v>17729963.684015736</v>
      </c>
      <c r="T99" s="14">
        <f t="shared" si="26"/>
        <v>17488485.336766098</v>
      </c>
      <c r="U99" s="14">
        <f t="shared" si="26"/>
        <v>19409954.907904025</v>
      </c>
      <c r="V99" s="14">
        <f t="shared" si="26"/>
        <v>23172602.816473845</v>
      </c>
      <c r="W99" s="14">
        <f t="shared" si="26"/>
        <v>26034478.025392912</v>
      </c>
      <c r="X99" s="14">
        <f aca="true" t="shared" si="27" ref="X99:AC99">+X16/X$84*100</f>
        <v>26313685.520620342</v>
      </c>
      <c r="Y99" s="14">
        <f t="shared" si="27"/>
        <v>27788359.999999996</v>
      </c>
      <c r="Z99" s="14">
        <f t="shared" si="27"/>
        <v>29386732.534388248</v>
      </c>
      <c r="AA99" s="14">
        <f t="shared" si="27"/>
        <v>30754668.654052105</v>
      </c>
      <c r="AB99" s="14">
        <f t="shared" si="27"/>
        <v>44123978.480341084</v>
      </c>
      <c r="AC99" s="14">
        <f t="shared" si="27"/>
        <v>33424268.63149476</v>
      </c>
    </row>
    <row r="100" spans="1:29" ht="15" customHeight="1">
      <c r="A100" s="19" t="s">
        <v>14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f>R17/R$84*100</f>
        <v>3024538.272930122</v>
      </c>
      <c r="S100" s="14"/>
      <c r="T100" s="14"/>
      <c r="U100" s="14"/>
      <c r="V100" s="14"/>
      <c r="W100" s="14"/>
      <c r="X100" s="14"/>
      <c r="Y100" s="14"/>
      <c r="Z100" s="14"/>
      <c r="AA100" s="14">
        <f>+AA17/AA$84*100</f>
        <v>9017851.687679203</v>
      </c>
      <c r="AB100" s="14">
        <f>+AB17/AB$84*100</f>
        <v>0</v>
      </c>
      <c r="AC100" s="14">
        <f>+AC17/AC$84*100</f>
        <v>16272053.424953338</v>
      </c>
    </row>
    <row r="101" spans="1:29" ht="15" customHeight="1">
      <c r="A101" s="19" t="s">
        <v>15</v>
      </c>
      <c r="B101" s="14">
        <f>B18/B$84*100</f>
        <v>1594517.7379709613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3"/>
      <c r="AC102" s="3"/>
    </row>
    <row r="103" spans="1:29" s="11" customFormat="1" ht="15" customHeight="1">
      <c r="A103" s="8" t="s">
        <v>22</v>
      </c>
      <c r="B103" s="9">
        <f aca="true" t="shared" si="28" ref="B103:AC103">B20/B$84*100</f>
        <v>24274456.80691074</v>
      </c>
      <c r="C103" s="9">
        <f t="shared" si="28"/>
        <v>27910528.924752142</v>
      </c>
      <c r="D103" s="9">
        <f t="shared" si="28"/>
        <v>21044226.632649645</v>
      </c>
      <c r="E103" s="9">
        <f t="shared" si="28"/>
        <v>19052009.4968062</v>
      </c>
      <c r="F103" s="9">
        <f t="shared" si="28"/>
        <v>19995426.224345453</v>
      </c>
      <c r="G103" s="9">
        <f t="shared" si="28"/>
        <v>18491152.773388144</v>
      </c>
      <c r="H103" s="9">
        <f t="shared" si="28"/>
        <v>17806265.72924843</v>
      </c>
      <c r="I103" s="9">
        <f t="shared" si="28"/>
        <v>16425525.086117495</v>
      </c>
      <c r="J103" s="9">
        <f t="shared" si="28"/>
        <v>14665104.595158068</v>
      </c>
      <c r="K103" s="9">
        <f t="shared" si="28"/>
        <v>15557694.19664176</v>
      </c>
      <c r="L103" s="9">
        <f t="shared" si="28"/>
        <v>15171406.088252682</v>
      </c>
      <c r="M103" s="9">
        <f t="shared" si="28"/>
        <v>19785434.88868309</v>
      </c>
      <c r="N103" s="9">
        <f t="shared" si="28"/>
        <v>24446082.153595205</v>
      </c>
      <c r="O103" s="9">
        <f t="shared" si="28"/>
        <v>34783571.10928852</v>
      </c>
      <c r="P103" s="9">
        <f t="shared" si="28"/>
        <v>37694109.900135346</v>
      </c>
      <c r="Q103" s="9">
        <f t="shared" si="28"/>
        <v>37095812.04938727</v>
      </c>
      <c r="R103" s="9">
        <f t="shared" si="28"/>
        <v>39500615.802820094</v>
      </c>
      <c r="S103" s="9">
        <f t="shared" si="28"/>
        <v>41913317.73706564</v>
      </c>
      <c r="T103" s="9">
        <f t="shared" si="28"/>
        <v>40393117.17712776</v>
      </c>
      <c r="U103" s="9">
        <f t="shared" si="28"/>
        <v>46430687.45276174</v>
      </c>
      <c r="V103" s="9">
        <f t="shared" si="28"/>
        <v>51600954.40100709</v>
      </c>
      <c r="W103" s="9">
        <f t="shared" si="28"/>
        <v>57774264.556207635</v>
      </c>
      <c r="X103" s="9">
        <f t="shared" si="28"/>
        <v>65944993.28271681</v>
      </c>
      <c r="Y103" s="9">
        <f t="shared" si="28"/>
        <v>65397442.599999994</v>
      </c>
      <c r="Z103" s="9">
        <f t="shared" si="28"/>
        <v>65008521.09437152</v>
      </c>
      <c r="AA103" s="9">
        <f t="shared" si="28"/>
        <v>77901798.63193199</v>
      </c>
      <c r="AB103" s="9">
        <f t="shared" si="28"/>
        <v>85987254.09944257</v>
      </c>
      <c r="AC103" s="9">
        <f t="shared" si="28"/>
        <v>91612727.4518547</v>
      </c>
    </row>
    <row r="104" spans="1:29" ht="15" customHeight="1">
      <c r="A104" s="19" t="s">
        <v>33</v>
      </c>
      <c r="B104" s="14">
        <f aca="true" t="shared" si="29" ref="B104:AC104">B21/B$84*100</f>
        <v>4495489.435533432</v>
      </c>
      <c r="C104" s="14">
        <f t="shared" si="29"/>
        <v>6745743.119672163</v>
      </c>
      <c r="D104" s="14">
        <f t="shared" si="29"/>
        <v>7079335.187870712</v>
      </c>
      <c r="E104" s="14">
        <f t="shared" si="29"/>
        <v>6685413.650956023</v>
      </c>
      <c r="F104" s="14">
        <f t="shared" si="29"/>
        <v>5406357.857706663</v>
      </c>
      <c r="G104" s="14">
        <f t="shared" si="29"/>
        <v>5557767.357964842</v>
      </c>
      <c r="H104" s="14">
        <f t="shared" si="29"/>
        <v>5920922.380488552</v>
      </c>
      <c r="I104" s="14">
        <f t="shared" si="29"/>
        <v>5453847.6662401855</v>
      </c>
      <c r="J104" s="14">
        <f t="shared" si="29"/>
        <v>5352231.060137511</v>
      </c>
      <c r="K104" s="14">
        <f t="shared" si="29"/>
        <v>6272177.59458867</v>
      </c>
      <c r="L104" s="14">
        <f t="shared" si="29"/>
        <v>7382502.691220176</v>
      </c>
      <c r="M104" s="14">
        <f t="shared" si="29"/>
        <v>8396817.044898352</v>
      </c>
      <c r="N104" s="14">
        <f t="shared" si="29"/>
        <v>10709533.824497681</v>
      </c>
      <c r="O104" s="14">
        <f t="shared" si="29"/>
        <v>11793134.714688411</v>
      </c>
      <c r="P104" s="14">
        <f t="shared" si="29"/>
        <v>12998517.71998817</v>
      </c>
      <c r="Q104" s="14">
        <f t="shared" si="29"/>
        <v>11878483.592648964</v>
      </c>
      <c r="R104" s="14">
        <f t="shared" si="29"/>
        <v>22681650.72903264</v>
      </c>
      <c r="S104" s="14">
        <f t="shared" si="29"/>
        <v>27411429.54032036</v>
      </c>
      <c r="T104" s="14">
        <f t="shared" si="29"/>
        <v>13833734.031632755</v>
      </c>
      <c r="U104" s="14">
        <f t="shared" si="29"/>
        <v>14854721.943825183</v>
      </c>
      <c r="V104" s="14">
        <f t="shared" si="29"/>
        <v>15542076.978250852</v>
      </c>
      <c r="W104" s="14">
        <f t="shared" si="29"/>
        <v>17430002.076378684</v>
      </c>
      <c r="X104" s="14">
        <f t="shared" si="29"/>
        <v>19712376.045536842</v>
      </c>
      <c r="Y104" s="14">
        <f t="shared" si="29"/>
        <v>20180266.2</v>
      </c>
      <c r="Z104" s="14">
        <f t="shared" si="29"/>
        <v>19875891.946634807</v>
      </c>
      <c r="AA104" s="14">
        <f t="shared" si="29"/>
        <v>20778970.738920365</v>
      </c>
      <c r="AB104" s="14">
        <f t="shared" si="29"/>
        <v>20556597.634135824</v>
      </c>
      <c r="AC104" s="14">
        <f t="shared" si="29"/>
        <v>22077834.499945857</v>
      </c>
    </row>
    <row r="105" spans="1:29" ht="15" customHeight="1">
      <c r="A105" s="20" t="s">
        <v>25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aca="true" t="shared" si="30" ref="X105:AC115">X22/X$84*100</f>
        <v>17257066.839169517</v>
      </c>
      <c r="Y105" s="14">
        <f t="shared" si="30"/>
        <v>18337420.7</v>
      </c>
      <c r="Z105" s="14">
        <f t="shared" si="30"/>
        <v>18093175.47778588</v>
      </c>
      <c r="AA105" s="14">
        <f t="shared" si="30"/>
        <v>18823314.35930239</v>
      </c>
      <c r="AB105" s="14">
        <f t="shared" si="30"/>
        <v>18998541.93258344</v>
      </c>
      <c r="AC105" s="14">
        <f t="shared" si="30"/>
        <v>20412420.0526807</v>
      </c>
    </row>
    <row r="106" spans="1:29" ht="15" customHeight="1">
      <c r="A106" s="20" t="s">
        <v>26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30"/>
        <v>929471.8576426313</v>
      </c>
      <c r="Y106" s="14">
        <f t="shared" si="30"/>
        <v>445448.9</v>
      </c>
      <c r="Z106" s="14">
        <f t="shared" si="30"/>
        <v>440413.0623188681</v>
      </c>
      <c r="AA106" s="14">
        <f t="shared" si="30"/>
        <v>530495.7339336511</v>
      </c>
      <c r="AB106" s="14">
        <f t="shared" si="30"/>
        <v>454524.0887680558</v>
      </c>
      <c r="AC106" s="14">
        <f t="shared" si="30"/>
        <v>478676.12360122957</v>
      </c>
    </row>
    <row r="107" spans="1:29" ht="15" customHeight="1">
      <c r="A107" s="20" t="s">
        <v>27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30"/>
        <v>1525837.3487246877</v>
      </c>
      <c r="Y107" s="14">
        <f t="shared" si="30"/>
        <v>1397396.6</v>
      </c>
      <c r="Z107" s="14">
        <f t="shared" si="30"/>
        <v>1342303.4065300548</v>
      </c>
      <c r="AA107" s="14">
        <f t="shared" si="30"/>
        <v>1425160.6456843202</v>
      </c>
      <c r="AB107" s="14">
        <f t="shared" si="30"/>
        <v>1103531.6127843321</v>
      </c>
      <c r="AC107" s="14">
        <f t="shared" si="30"/>
        <v>1186738.3236639323</v>
      </c>
    </row>
    <row r="108" spans="1:29" ht="15" customHeight="1">
      <c r="A108" s="19" t="s">
        <v>18</v>
      </c>
      <c r="B108" s="14">
        <f aca="true" t="shared" si="31" ref="B108:W108">B25/B$84*100</f>
        <v>8781709.008538263</v>
      </c>
      <c r="C108" s="14">
        <f t="shared" si="31"/>
        <v>10659186.259788198</v>
      </c>
      <c r="D108" s="14">
        <f t="shared" si="31"/>
        <v>4076381.5199913885</v>
      </c>
      <c r="E108" s="14">
        <f t="shared" si="31"/>
        <v>4156648.840439814</v>
      </c>
      <c r="F108" s="14">
        <f t="shared" si="31"/>
        <v>5424445.836950586</v>
      </c>
      <c r="G108" s="14">
        <f t="shared" si="31"/>
        <v>5716675.90753967</v>
      </c>
      <c r="H108" s="14">
        <f t="shared" si="31"/>
        <v>5286214.958280542</v>
      </c>
      <c r="I108" s="14">
        <f t="shared" si="31"/>
        <v>5488649.817353522</v>
      </c>
      <c r="J108" s="14">
        <f t="shared" si="31"/>
        <v>3715342.0784408264</v>
      </c>
      <c r="K108" s="14">
        <f t="shared" si="31"/>
        <v>4358776.885650047</v>
      </c>
      <c r="L108" s="14">
        <f t="shared" si="31"/>
        <v>3932493.998047791</v>
      </c>
      <c r="M108" s="14">
        <f t="shared" si="31"/>
        <v>3676037.5002391455</v>
      </c>
      <c r="N108" s="14">
        <f t="shared" si="31"/>
        <v>4704642.898121809</v>
      </c>
      <c r="O108" s="14">
        <f t="shared" si="31"/>
        <v>5168770.429555125</v>
      </c>
      <c r="P108" s="14">
        <f t="shared" si="31"/>
        <v>6359934.27123043</v>
      </c>
      <c r="Q108" s="14">
        <f t="shared" si="31"/>
        <v>5156427.093732858</v>
      </c>
      <c r="R108" s="14">
        <f t="shared" si="31"/>
        <v>5032936.978675186</v>
      </c>
      <c r="S108" s="14">
        <f t="shared" si="31"/>
        <v>3789420.5238086777</v>
      </c>
      <c r="T108" s="14">
        <f t="shared" si="31"/>
        <v>2293374.8451158456</v>
      </c>
      <c r="U108" s="14">
        <f t="shared" si="31"/>
        <v>2778588.42184824</v>
      </c>
      <c r="V108" s="14">
        <f t="shared" si="31"/>
        <v>3311526.560095814</v>
      </c>
      <c r="W108" s="14">
        <f t="shared" si="31"/>
        <v>4978599.699063424</v>
      </c>
      <c r="X108" s="14">
        <f t="shared" si="30"/>
        <v>4680557.546101459</v>
      </c>
      <c r="Y108" s="14">
        <f t="shared" si="30"/>
        <v>4820688</v>
      </c>
      <c r="Z108" s="14">
        <f t="shared" si="30"/>
        <v>3348838.3245501253</v>
      </c>
      <c r="AA108" s="14">
        <f t="shared" si="30"/>
        <v>3141522.1396448556</v>
      </c>
      <c r="AB108" s="14">
        <f t="shared" si="30"/>
        <v>3529539.184172637</v>
      </c>
      <c r="AC108" s="14">
        <f t="shared" si="30"/>
        <v>9053922.829982376</v>
      </c>
    </row>
    <row r="109" spans="1:29" ht="15" customHeight="1">
      <c r="A109" s="21" t="s">
        <v>28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30"/>
        <v>79790.22792184126</v>
      </c>
      <c r="Y109" s="14">
        <f t="shared" si="30"/>
        <v>35395.2</v>
      </c>
      <c r="Z109" s="14">
        <f t="shared" si="30"/>
        <v>41390.87333213741</v>
      </c>
      <c r="AA109" s="14">
        <f t="shared" si="30"/>
        <v>41911.562993529005</v>
      </c>
      <c r="AB109" s="14">
        <f t="shared" si="30"/>
        <v>107718.64020305434</v>
      </c>
      <c r="AC109" s="14">
        <f t="shared" si="30"/>
        <v>98957.03335284433</v>
      </c>
    </row>
    <row r="110" spans="1:29" ht="15" customHeight="1">
      <c r="A110" s="21" t="s">
        <v>29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30"/>
        <v>4600767.318179619</v>
      </c>
      <c r="Y110" s="14">
        <f t="shared" si="30"/>
        <v>4785292.8</v>
      </c>
      <c r="Z110" s="14">
        <f t="shared" si="30"/>
        <v>3307447.4512179876</v>
      </c>
      <c r="AA110" s="14">
        <f t="shared" si="30"/>
        <v>3099610.5766513264</v>
      </c>
      <c r="AB110" s="14">
        <f t="shared" si="30"/>
        <v>3421820.5439695828</v>
      </c>
      <c r="AC110" s="14">
        <f t="shared" si="30"/>
        <v>8954965.79662953</v>
      </c>
    </row>
    <row r="111" spans="1:29" ht="15" customHeight="1">
      <c r="A111" s="19" t="s">
        <v>19</v>
      </c>
      <c r="B111" s="14">
        <f aca="true" t="shared" si="32" ref="B111:W111">B28/B$84*100</f>
        <v>3978669.1272644172</v>
      </c>
      <c r="C111" s="14">
        <f t="shared" si="32"/>
        <v>4529131.3667872455</v>
      </c>
      <c r="D111" s="14">
        <f t="shared" si="32"/>
        <v>4235040.602058761</v>
      </c>
      <c r="E111" s="14">
        <f t="shared" si="32"/>
        <v>4275524.295486007</v>
      </c>
      <c r="F111" s="14">
        <f t="shared" si="32"/>
        <v>4133659.810443876</v>
      </c>
      <c r="G111" s="14">
        <f t="shared" si="32"/>
        <v>670956.9481496455</v>
      </c>
      <c r="H111" s="14">
        <f t="shared" si="32"/>
        <v>727490.6332030939</v>
      </c>
      <c r="I111" s="14">
        <f t="shared" si="32"/>
        <v>2399552.7384335785</v>
      </c>
      <c r="J111" s="14">
        <f t="shared" si="32"/>
        <v>3022446.374687905</v>
      </c>
      <c r="K111" s="14">
        <f t="shared" si="32"/>
        <v>3284592.990301538</v>
      </c>
      <c r="L111" s="14">
        <f t="shared" si="32"/>
        <v>3470261.3244988546</v>
      </c>
      <c r="M111" s="14">
        <f t="shared" si="32"/>
        <v>4933101.651330745</v>
      </c>
      <c r="N111" s="14">
        <f t="shared" si="32"/>
        <v>5083662.461589493</v>
      </c>
      <c r="O111" s="14">
        <f t="shared" si="32"/>
        <v>12683508.680880826</v>
      </c>
      <c r="P111" s="14">
        <f t="shared" si="32"/>
        <v>14247941.470913352</v>
      </c>
      <c r="Q111" s="14">
        <f t="shared" si="32"/>
        <v>13535013.367174922</v>
      </c>
      <c r="R111" s="14">
        <f t="shared" si="32"/>
        <v>5501993.401648173</v>
      </c>
      <c r="S111" s="14">
        <f t="shared" si="32"/>
        <v>6104546.755455706</v>
      </c>
      <c r="T111" s="14">
        <f t="shared" si="32"/>
        <v>21033993.11203063</v>
      </c>
      <c r="U111" s="14">
        <f t="shared" si="32"/>
        <v>25504009.77054711</v>
      </c>
      <c r="V111" s="14">
        <f t="shared" si="32"/>
        <v>29398028.328852646</v>
      </c>
      <c r="W111" s="14">
        <f t="shared" si="32"/>
        <v>30289738.735147066</v>
      </c>
      <c r="X111" s="14">
        <f t="shared" si="30"/>
        <v>31712739.014572114</v>
      </c>
      <c r="Y111" s="14">
        <f t="shared" si="30"/>
        <v>31087373.6</v>
      </c>
      <c r="Z111" s="14">
        <f t="shared" si="30"/>
        <v>31073526.66666664</v>
      </c>
      <c r="AA111" s="14">
        <f t="shared" si="30"/>
        <v>44192764.74513827</v>
      </c>
      <c r="AB111" s="14">
        <f t="shared" si="30"/>
        <v>51205829.69242919</v>
      </c>
      <c r="AC111" s="14">
        <f t="shared" si="30"/>
        <v>48665692.58992823</v>
      </c>
    </row>
    <row r="112" spans="1:29" ht="15" customHeight="1">
      <c r="A112" s="20" t="s">
        <v>30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30"/>
        <v>21100600.15931661</v>
      </c>
      <c r="Y112" s="14">
        <f t="shared" si="30"/>
        <v>20224168.8</v>
      </c>
      <c r="Z112" s="14">
        <f t="shared" si="30"/>
        <v>20275481.726666808</v>
      </c>
      <c r="AA112" s="14">
        <f t="shared" si="30"/>
        <v>33142564.958267745</v>
      </c>
      <c r="AB112" s="14">
        <f t="shared" si="30"/>
        <v>38280994.593547076</v>
      </c>
      <c r="AC112" s="14">
        <f t="shared" si="30"/>
        <v>36282368.00218886</v>
      </c>
    </row>
    <row r="113" spans="1:29" ht="15" customHeight="1">
      <c r="A113" s="20" t="s">
        <v>31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30"/>
        <v>10612138.855255505</v>
      </c>
      <c r="Y113" s="14">
        <f t="shared" si="30"/>
        <v>10863204.8</v>
      </c>
      <c r="Z113" s="14">
        <f t="shared" si="30"/>
        <v>10798044.939999834</v>
      </c>
      <c r="AA113" s="14">
        <f t="shared" si="30"/>
        <v>11050199.786870522</v>
      </c>
      <c r="AB113" s="14">
        <f t="shared" si="30"/>
        <v>12924835.09888212</v>
      </c>
      <c r="AC113" s="14">
        <f t="shared" si="30"/>
        <v>12383324.587739374</v>
      </c>
    </row>
    <row r="114" spans="1:29" ht="15" customHeight="1">
      <c r="A114" s="19" t="s">
        <v>16</v>
      </c>
      <c r="B114" s="14">
        <f aca="true" t="shared" si="33" ref="B114:K114">B31/B$84*100</f>
        <v>3262745.913350782</v>
      </c>
      <c r="C114" s="14">
        <f t="shared" si="33"/>
        <v>5976468.178504538</v>
      </c>
      <c r="D114" s="14">
        <f t="shared" si="33"/>
        <v>5653469.322728783</v>
      </c>
      <c r="E114" s="14">
        <f t="shared" si="33"/>
        <v>3260869.058851061</v>
      </c>
      <c r="F114" s="14">
        <f t="shared" si="33"/>
        <v>5006056.963208462</v>
      </c>
      <c r="G114" s="14">
        <f t="shared" si="33"/>
        <v>3709239.3322984776</v>
      </c>
      <c r="H114" s="14">
        <f t="shared" si="33"/>
        <v>3834953.286079056</v>
      </c>
      <c r="I114" s="14">
        <f t="shared" si="33"/>
        <v>3083474.8640902094</v>
      </c>
      <c r="J114" s="14">
        <f t="shared" si="33"/>
        <v>1509787.1891860364</v>
      </c>
      <c r="K114" s="14">
        <f t="shared" si="33"/>
        <v>1302179.3746960876</v>
      </c>
      <c r="L114" s="14"/>
      <c r="M114" s="14">
        <f aca="true" t="shared" si="34" ref="M114:W114">M31/M$84*100</f>
        <v>2779478.692214852</v>
      </c>
      <c r="N114" s="14">
        <f t="shared" si="34"/>
        <v>3948242.969386223</v>
      </c>
      <c r="O114" s="14">
        <f t="shared" si="34"/>
        <v>4128621.680067612</v>
      </c>
      <c r="P114" s="14">
        <f t="shared" si="34"/>
        <v>4087716.438003391</v>
      </c>
      <c r="Q114" s="14">
        <f t="shared" si="34"/>
        <v>6525887.995830528</v>
      </c>
      <c r="R114" s="14">
        <f t="shared" si="34"/>
        <v>5291471.753505217</v>
      </c>
      <c r="S114" s="14">
        <f t="shared" si="34"/>
        <v>3334619.8782388265</v>
      </c>
      <c r="T114" s="14">
        <f t="shared" si="34"/>
        <v>3232015.1883485387</v>
      </c>
      <c r="U114" s="14">
        <f t="shared" si="34"/>
        <v>3293367.3165412075</v>
      </c>
      <c r="V114" s="14">
        <f t="shared" si="34"/>
        <v>3299503.4404522</v>
      </c>
      <c r="W114" s="14">
        <f t="shared" si="34"/>
        <v>3042580.7794373375</v>
      </c>
      <c r="X114" s="14">
        <f t="shared" si="30"/>
        <v>7834993.94664806</v>
      </c>
      <c r="Y114" s="14">
        <f t="shared" si="30"/>
        <v>7665947.200000001</v>
      </c>
      <c r="Z114" s="14">
        <f t="shared" si="30"/>
        <v>8198900.9643046735</v>
      </c>
      <c r="AA114" s="14">
        <f t="shared" si="30"/>
        <v>7531460.870673163</v>
      </c>
      <c r="AB114" s="14">
        <f t="shared" si="30"/>
        <v>8310095.979919929</v>
      </c>
      <c r="AC114" s="14">
        <f t="shared" si="30"/>
        <v>6762435.044840239</v>
      </c>
    </row>
    <row r="115" spans="1:30" ht="15" customHeight="1">
      <c r="A115" s="19" t="s">
        <v>15</v>
      </c>
      <c r="B115" s="14">
        <f>B32/B$84*100</f>
        <v>3030600.3978332244</v>
      </c>
      <c r="C115" s="14"/>
      <c r="D115" s="14"/>
      <c r="E115" s="14">
        <f>E32/E$84*100</f>
        <v>673553.6510732961</v>
      </c>
      <c r="F115" s="14">
        <f>F32/F$84*100</f>
        <v>24905.756035863</v>
      </c>
      <c r="G115" s="14"/>
      <c r="H115" s="14"/>
      <c r="I115" s="14"/>
      <c r="J115" s="14">
        <f>J32/J$84*100</f>
        <v>792553.9759122878</v>
      </c>
      <c r="K115" s="14">
        <f>K32/K$84*100</f>
        <v>54766.80757749133</v>
      </c>
      <c r="L115" s="14">
        <f>L32/L$84*100</f>
        <v>386148.0744858627</v>
      </c>
      <c r="M115" s="14"/>
      <c r="N115" s="14"/>
      <c r="O115" s="14">
        <f>O32/O$84*100</f>
        <v>1009535.6040965498</v>
      </c>
      <c r="P115" s="14"/>
      <c r="Q115" s="14"/>
      <c r="R115" s="14">
        <f>R32/R$84*100</f>
        <v>992562.9399588823</v>
      </c>
      <c r="S115" s="14">
        <f>S32/S$84*100</f>
        <v>1273301.0392420713</v>
      </c>
      <c r="T115" s="14"/>
      <c r="U115" s="14"/>
      <c r="V115" s="14">
        <f>V32/V$84*100</f>
        <v>49819.09335559792</v>
      </c>
      <c r="W115" s="14">
        <f>W32/W$84*100</f>
        <v>2033343.2661811304</v>
      </c>
      <c r="X115" s="14">
        <f t="shared" si="30"/>
        <v>2004326.729858327</v>
      </c>
      <c r="Y115" s="14">
        <f t="shared" si="30"/>
        <v>1643167.5999999999</v>
      </c>
      <c r="Z115" s="14">
        <f t="shared" si="30"/>
        <v>1535487.7999012198</v>
      </c>
      <c r="AA115" s="14">
        <f t="shared" si="30"/>
        <v>1385059.6324803878</v>
      </c>
      <c r="AB115" s="14">
        <f t="shared" si="30"/>
        <v>1686469.034032974</v>
      </c>
      <c r="AC115" s="14">
        <f t="shared" si="30"/>
        <v>4030431.734097068</v>
      </c>
      <c r="AD115" s="1" t="s">
        <v>5</v>
      </c>
    </row>
    <row r="116" spans="1:29" ht="15" customHeight="1">
      <c r="A116" s="19" t="s">
        <v>12</v>
      </c>
      <c r="B116" s="14">
        <f>B33/B$84*100</f>
        <v>725242.9243906179</v>
      </c>
      <c r="C116" s="14"/>
      <c r="D116" s="14"/>
      <c r="E116" s="14"/>
      <c r="F116" s="14"/>
      <c r="G116" s="14">
        <f>G33/G$84*100</f>
        <v>2836513.2274355097</v>
      </c>
      <c r="H116" s="14">
        <f>H33/H$84*100</f>
        <v>2036684.4711971863</v>
      </c>
      <c r="I116" s="14"/>
      <c r="J116" s="14">
        <f>J33/J$84*100</f>
        <v>272743.91679350106</v>
      </c>
      <c r="K116" s="14">
        <f>K33/K$84*100</f>
        <v>285200.5438279263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" customHeight="1">
      <c r="A117" s="19" t="s">
        <v>23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>
        <f>Z34/Z$84*100</f>
        <v>975875.3923140508</v>
      </c>
      <c r="AA117" s="14">
        <f>AA34/AA$84*100</f>
        <v>872020.5050749455</v>
      </c>
      <c r="AB117" s="14">
        <f>AB34/AB$84*100</f>
        <v>698722.5747520168</v>
      </c>
      <c r="AC117" s="14">
        <f>AC34/AC$84*100</f>
        <v>1022410.7530609294</v>
      </c>
    </row>
    <row r="118" spans="1:28" ht="15" customHeight="1">
      <c r="A118" s="19" t="s">
        <v>24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2:66" s="34" customFormat="1" ht="15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ht="15" customHeight="1">
      <c r="A120" s="41" t="s">
        <v>42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"/>
      <c r="W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23" ht="15" customHeight="1">
      <c r="A121" s="25" t="s">
        <v>43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"/>
      <c r="W121" s="2"/>
    </row>
    <row r="122" spans="1:23" s="2" customFormat="1" ht="15" customHeight="1">
      <c r="A122" s="28" t="s">
        <v>32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6"/>
      <c r="Q122" s="26"/>
      <c r="R122" s="26"/>
      <c r="S122" s="26"/>
      <c r="T122" s="26"/>
      <c r="U122" s="26"/>
      <c r="V122" s="1"/>
      <c r="W122" s="1"/>
    </row>
    <row r="123" ht="15" customHeight="1">
      <c r="A123" s="28" t="s">
        <v>40</v>
      </c>
    </row>
    <row r="124" ht="15" customHeight="1"/>
    <row r="125" ht="15" customHeight="1"/>
    <row r="126" ht="15" customHeight="1"/>
    <row r="127" spans="1:29" ht="15" customHeight="1">
      <c r="A127" s="50" t="s">
        <v>36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ht="15" customHeight="1">
      <c r="A128" s="51" t="s">
        <v>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1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6">
        <v>2006</v>
      </c>
      <c r="AC130" s="6">
        <v>2007</v>
      </c>
    </row>
    <row r="131" spans="1:2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9" s="11" customFormat="1" ht="15" customHeight="1">
      <c r="A132" s="8" t="s">
        <v>21</v>
      </c>
      <c r="B132" s="42"/>
      <c r="C132" s="29">
        <f>((C90/B90)-1)*100</f>
        <v>14.979005078318552</v>
      </c>
      <c r="D132" s="29">
        <f aca="true" t="shared" si="35" ref="D132:AC136">((D90/C90)-1)*100</f>
        <v>-24.601118490496233</v>
      </c>
      <c r="E132" s="29">
        <f t="shared" si="35"/>
        <v>-9.466810877015385</v>
      </c>
      <c r="F132" s="29">
        <f t="shared" si="35"/>
        <v>4.95179643752226</v>
      </c>
      <c r="G132" s="29">
        <f t="shared" si="35"/>
        <v>-7.523087700555142</v>
      </c>
      <c r="H132" s="29">
        <f t="shared" si="35"/>
        <v>-3.7038634234063506</v>
      </c>
      <c r="I132" s="29">
        <f t="shared" si="35"/>
        <v>-7.754240356319864</v>
      </c>
      <c r="J132" s="29">
        <f t="shared" si="35"/>
        <v>-10.717564442660866</v>
      </c>
      <c r="K132" s="29">
        <f t="shared" si="35"/>
        <v>6.086455653387923</v>
      </c>
      <c r="L132" s="29">
        <f t="shared" si="35"/>
        <v>-2.482944805720999</v>
      </c>
      <c r="M132" s="29">
        <f t="shared" si="35"/>
        <v>30.412679292766455</v>
      </c>
      <c r="N132" s="29">
        <f t="shared" si="35"/>
        <v>23.555940961967515</v>
      </c>
      <c r="O132" s="29">
        <f t="shared" si="35"/>
        <v>42.286897130373234</v>
      </c>
      <c r="P132" s="29">
        <f t="shared" si="35"/>
        <v>8.367568614429954</v>
      </c>
      <c r="Q132" s="29">
        <f t="shared" si="35"/>
        <v>-1.587245950208882</v>
      </c>
      <c r="R132" s="29">
        <f t="shared" si="35"/>
        <v>6.482682601020318</v>
      </c>
      <c r="S132" s="29">
        <f t="shared" si="35"/>
        <v>6.1080109390935</v>
      </c>
      <c r="T132" s="29">
        <f t="shared" si="35"/>
        <v>-3.6270107975573174</v>
      </c>
      <c r="U132" s="29">
        <f t="shared" si="35"/>
        <v>14.947027359039012</v>
      </c>
      <c r="V132" s="29">
        <f t="shared" si="35"/>
        <v>11.13545207252329</v>
      </c>
      <c r="W132" s="29">
        <f t="shared" si="35"/>
        <v>11.963558090855875</v>
      </c>
      <c r="X132" s="29">
        <f t="shared" si="35"/>
        <v>14.142505818589823</v>
      </c>
      <c r="Y132" s="29">
        <f t="shared" si="35"/>
        <v>-0.8303142595971869</v>
      </c>
      <c r="Z132" s="29">
        <f>((Z90/Y90)-1)*100</f>
        <v>-0.5947044565753123</v>
      </c>
      <c r="AA132" s="29">
        <f t="shared" si="35"/>
        <v>19.833211585975885</v>
      </c>
      <c r="AB132" s="29">
        <f t="shared" si="35"/>
        <v>10.379035669911186</v>
      </c>
      <c r="AC132" s="29">
        <f t="shared" si="35"/>
        <v>6.542217694155439</v>
      </c>
    </row>
    <row r="133" spans="1:29" ht="15" customHeight="1">
      <c r="A133" s="19" t="s">
        <v>6</v>
      </c>
      <c r="B133" s="40"/>
      <c r="C133" s="30">
        <f>((C91/B91)-1)*100</f>
        <v>-2.5648900028738653</v>
      </c>
      <c r="D133" s="30">
        <f t="shared" si="35"/>
        <v>-5.937949139678455</v>
      </c>
      <c r="E133" s="30">
        <f t="shared" si="35"/>
        <v>-3.8688443171595144</v>
      </c>
      <c r="F133" s="30">
        <f t="shared" si="35"/>
        <v>-64.73952146467201</v>
      </c>
      <c r="G133" s="30">
        <f t="shared" si="35"/>
        <v>13.076653513283908</v>
      </c>
      <c r="H133" s="30">
        <f t="shared" si="35"/>
        <v>-4.1131249870864135</v>
      </c>
      <c r="I133" s="30">
        <f t="shared" si="35"/>
        <v>-6.218234630222119</v>
      </c>
      <c r="J133" s="30">
        <f t="shared" si="35"/>
        <v>3.2036921552992093</v>
      </c>
      <c r="K133" s="30">
        <f t="shared" si="35"/>
        <v>12.337678081644787</v>
      </c>
      <c r="L133" s="30">
        <f t="shared" si="35"/>
        <v>14.245316146585573</v>
      </c>
      <c r="M133" s="30">
        <f t="shared" si="35"/>
        <v>25.118599152198094</v>
      </c>
      <c r="N133" s="30">
        <f t="shared" si="35"/>
        <v>8.181931659327546</v>
      </c>
      <c r="O133" s="30">
        <f t="shared" si="35"/>
        <v>15.270713833988925</v>
      </c>
      <c r="P133" s="30">
        <f t="shared" si="35"/>
        <v>3.0567252086378893</v>
      </c>
      <c r="Q133" s="30">
        <f t="shared" si="35"/>
        <v>-24.079111878454672</v>
      </c>
      <c r="R133" s="30">
        <f t="shared" si="35"/>
        <v>2.4155842620793733</v>
      </c>
      <c r="S133" s="30">
        <f t="shared" si="35"/>
        <v>9.298942188895175</v>
      </c>
      <c r="T133" s="30">
        <f t="shared" si="35"/>
        <v>23.191110816201423</v>
      </c>
      <c r="U133" s="30">
        <f t="shared" si="35"/>
        <v>-1.6642137369875742</v>
      </c>
      <c r="V133" s="30">
        <f t="shared" si="35"/>
        <v>14.039290961398954</v>
      </c>
      <c r="W133" s="30">
        <f t="shared" si="35"/>
        <v>19.880798204014095</v>
      </c>
      <c r="X133" s="30">
        <f t="shared" si="35"/>
        <v>19.590008560148053</v>
      </c>
      <c r="Y133" s="30">
        <f t="shared" si="35"/>
        <v>-9.46424076566098</v>
      </c>
      <c r="Z133" s="30">
        <f>((Z91/Y91)-1)*100</f>
        <v>-4.454515720073681</v>
      </c>
      <c r="AA133" s="30">
        <f t="shared" si="35"/>
        <v>3.0732458512177097</v>
      </c>
      <c r="AB133" s="30">
        <f t="shared" si="35"/>
        <v>11.822329719462132</v>
      </c>
      <c r="AC133" s="30">
        <f t="shared" si="35"/>
        <v>52.388168133309975</v>
      </c>
    </row>
    <row r="134" spans="1:29" ht="15" customHeight="1">
      <c r="A134" s="19" t="s">
        <v>7</v>
      </c>
      <c r="B134" s="40"/>
      <c r="C134" s="30">
        <f>((C92/B92)-1)*100</f>
        <v>-23.71285635746575</v>
      </c>
      <c r="D134" s="30">
        <f t="shared" si="35"/>
        <v>72.40102100347056</v>
      </c>
      <c r="E134" s="30">
        <f t="shared" si="35"/>
        <v>-61.06020676210525</v>
      </c>
      <c r="F134" s="30">
        <f t="shared" si="35"/>
        <v>136.74536185476094</v>
      </c>
      <c r="G134" s="30">
        <f t="shared" si="35"/>
        <v>-38.01203105822435</v>
      </c>
      <c r="H134" s="30">
        <f t="shared" si="35"/>
        <v>65.43970491657107</v>
      </c>
      <c r="I134" s="30">
        <f t="shared" si="35"/>
        <v>-20.422285378621062</v>
      </c>
      <c r="J134" s="30">
        <f t="shared" si="35"/>
        <v>-6.767044225677066</v>
      </c>
      <c r="K134" s="30">
        <f t="shared" si="35"/>
        <v>-6.404740816919152</v>
      </c>
      <c r="L134" s="30">
        <f t="shared" si="35"/>
        <v>5.388630938252614</v>
      </c>
      <c r="M134" s="30">
        <f t="shared" si="35"/>
        <v>96.78316210119624</v>
      </c>
      <c r="N134" s="30">
        <f t="shared" si="35"/>
        <v>28.598585041214687</v>
      </c>
      <c r="O134" s="30">
        <f t="shared" si="35"/>
        <v>5.518939722880023</v>
      </c>
      <c r="P134" s="30">
        <f t="shared" si="35"/>
        <v>-1.5447672876542695</v>
      </c>
      <c r="Q134" s="30">
        <f t="shared" si="35"/>
        <v>-20.729415260145068</v>
      </c>
      <c r="R134" s="30">
        <f t="shared" si="35"/>
        <v>-11.472279223231595</v>
      </c>
      <c r="S134" s="30">
        <f t="shared" si="35"/>
        <v>-24.577182914606123</v>
      </c>
      <c r="T134" s="30">
        <f t="shared" si="35"/>
        <v>55.64228639887507</v>
      </c>
      <c r="U134" s="30">
        <f t="shared" si="35"/>
        <v>-3.0893031708748686</v>
      </c>
      <c r="V134" s="30">
        <f t="shared" si="35"/>
        <v>15.88976774055304</v>
      </c>
      <c r="W134" s="30">
        <f t="shared" si="35"/>
        <v>26.318303880853744</v>
      </c>
      <c r="X134" s="30">
        <f t="shared" si="35"/>
        <v>18.823144770002997</v>
      </c>
      <c r="Y134" s="30">
        <f t="shared" si="35"/>
        <v>-19.405686176582428</v>
      </c>
      <c r="Z134" s="30">
        <f>((Z92/Y92)-1)*100</f>
        <v>30.145379432521846</v>
      </c>
      <c r="AA134" s="30">
        <f t="shared" si="35"/>
        <v>3.361557508190516</v>
      </c>
      <c r="AB134" s="30">
        <f t="shared" si="35"/>
        <v>1.6604739481566932</v>
      </c>
      <c r="AC134" s="30">
        <f t="shared" si="35"/>
        <v>-9.435012793762231</v>
      </c>
    </row>
    <row r="135" spans="1:29" ht="15" customHeight="1">
      <c r="A135" s="19" t="s">
        <v>8</v>
      </c>
      <c r="B135" s="40"/>
      <c r="C135" s="30">
        <f>((C93/B93)-1)*100</f>
        <v>-18.954744223721466</v>
      </c>
      <c r="D135" s="30">
        <f t="shared" si="35"/>
        <v>324.5487786465791</v>
      </c>
      <c r="E135" s="30">
        <f t="shared" si="35"/>
        <v>27.522213542965336</v>
      </c>
      <c r="F135" s="30">
        <f t="shared" si="35"/>
        <v>49.26619019043068</v>
      </c>
      <c r="G135" s="30">
        <f t="shared" si="35"/>
        <v>87.79261442843472</v>
      </c>
      <c r="H135" s="30">
        <f t="shared" si="35"/>
        <v>-42.322538515866306</v>
      </c>
      <c r="I135" s="30">
        <f t="shared" si="35"/>
        <v>143.14703448568395</v>
      </c>
      <c r="J135" s="30">
        <f t="shared" si="35"/>
        <v>-57.54376088151905</v>
      </c>
      <c r="K135" s="30">
        <f t="shared" si="35"/>
        <v>-28.950775647082494</v>
      </c>
      <c r="L135" s="30">
        <f t="shared" si="35"/>
        <v>-32.20013568193472</v>
      </c>
      <c r="M135" s="30">
        <f t="shared" si="35"/>
        <v>-34.0168360720456</v>
      </c>
      <c r="N135" s="30">
        <f t="shared" si="35"/>
        <v>454.59524628593266</v>
      </c>
      <c r="O135" s="30">
        <f t="shared" si="35"/>
        <v>-17.596143181542246</v>
      </c>
      <c r="P135" s="30">
        <f t="shared" si="35"/>
        <v>-81.34321455137363</v>
      </c>
      <c r="Q135" s="30">
        <f t="shared" si="35"/>
        <v>82.83129572858452</v>
      </c>
      <c r="R135" s="30">
        <f t="shared" si="35"/>
        <v>-29.56467463126302</v>
      </c>
      <c r="S135" s="30">
        <f t="shared" si="35"/>
        <v>-25.243947412718516</v>
      </c>
      <c r="T135" s="30">
        <f t="shared" si="35"/>
        <v>17.015105084319604</v>
      </c>
      <c r="U135" s="30">
        <f t="shared" si="35"/>
        <v>257.3995534244831</v>
      </c>
      <c r="V135" s="30">
        <f t="shared" si="35"/>
        <v>-67.002231707141</v>
      </c>
      <c r="W135" s="30">
        <f t="shared" si="35"/>
        <v>-32.10037896641552</v>
      </c>
      <c r="X135" s="30">
        <f t="shared" si="35"/>
        <v>-40.92172794267827</v>
      </c>
      <c r="Y135" s="30">
        <f t="shared" si="35"/>
        <v>204.0515626164447</v>
      </c>
      <c r="Z135" s="30">
        <f>((Z93/Y93)-1)*100</f>
        <v>-36.72327062226254</v>
      </c>
      <c r="AA135" s="30">
        <f t="shared" si="35"/>
        <v>-5.024767755432102</v>
      </c>
      <c r="AB135" s="30">
        <f t="shared" si="35"/>
        <v>53.28070272849643</v>
      </c>
      <c r="AC135" s="30">
        <f t="shared" si="35"/>
        <v>55.80285078924481</v>
      </c>
    </row>
    <row r="136" spans="1:29" ht="15" customHeight="1">
      <c r="A136" s="19" t="s">
        <v>9</v>
      </c>
      <c r="B136" s="40"/>
      <c r="C136" s="30">
        <f>((C94/B94)-1)*100</f>
        <v>5.230160479642532</v>
      </c>
      <c r="D136" s="30">
        <f t="shared" si="35"/>
        <v>-22.68747021133599</v>
      </c>
      <c r="E136" s="30">
        <f t="shared" si="35"/>
        <v>-3.8403913436174553</v>
      </c>
      <c r="F136" s="30">
        <f t="shared" si="35"/>
        <v>4.215774135898753</v>
      </c>
      <c r="G136" s="30">
        <f t="shared" si="35"/>
        <v>33.48493484786794</v>
      </c>
      <c r="H136" s="30">
        <f t="shared" si="35"/>
        <v>-83.60239379368883</v>
      </c>
      <c r="I136" s="30">
        <f t="shared" si="35"/>
        <v>96.87278932384827</v>
      </c>
      <c r="J136" s="30">
        <f t="shared" si="35"/>
        <v>-23.346151894062352</v>
      </c>
      <c r="K136" s="30">
        <f t="shared" si="35"/>
        <v>-20.938258071319794</v>
      </c>
      <c r="L136" s="30">
        <f t="shared" si="35"/>
        <v>173.11032843265588</v>
      </c>
      <c r="M136" s="30">
        <f t="shared" si="35"/>
        <v>-100</v>
      </c>
      <c r="N136" s="30"/>
      <c r="O136" s="30">
        <f>((O94/N94)-1)*100</f>
        <v>199.63522523618443</v>
      </c>
      <c r="P136" s="30">
        <f>((P94/O94)-1)*100</f>
        <v>-5.3724451307953895</v>
      </c>
      <c r="Q136" s="30">
        <f>((Q94/P94)-1)*100</f>
        <v>-95.78979808686879</v>
      </c>
      <c r="R136" s="30">
        <f>((R94/Q94)-1)*100</f>
        <v>-37.89563225087923</v>
      </c>
      <c r="S136" s="30">
        <f t="shared" si="35"/>
        <v>333.2249588124379</v>
      </c>
      <c r="T136" s="30">
        <f t="shared" si="35"/>
        <v>-73.14756684394091</v>
      </c>
      <c r="U136" s="30">
        <f t="shared" si="35"/>
        <v>-23.8634115931321</v>
      </c>
      <c r="V136" s="30">
        <f t="shared" si="35"/>
        <v>-13.302023937328489</v>
      </c>
      <c r="W136" s="30">
        <f t="shared" si="35"/>
        <v>20.31685776018326</v>
      </c>
      <c r="X136" s="30">
        <f t="shared" si="35"/>
        <v>2.841262904430808</v>
      </c>
      <c r="Y136" s="30">
        <f t="shared" si="35"/>
        <v>8.97067214086018</v>
      </c>
      <c r="Z136" s="43" t="s">
        <v>45</v>
      </c>
      <c r="AA136" s="30">
        <f t="shared" si="35"/>
        <v>-77.5125141305856</v>
      </c>
      <c r="AB136" s="43" t="s">
        <v>45</v>
      </c>
      <c r="AC136" s="30">
        <f t="shared" si="35"/>
        <v>-29.911591523281412</v>
      </c>
    </row>
    <row r="137" spans="1:29" ht="15" customHeight="1">
      <c r="A137" s="19" t="s">
        <v>10</v>
      </c>
      <c r="B137" s="4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>
        <f aca="true" t="shared" si="36" ref="AB137:AC139">((AB95/AA95)-1)*100</f>
        <v>27.976970117973643</v>
      </c>
      <c r="AC137" s="30">
        <f t="shared" si="36"/>
        <v>100.86593321066788</v>
      </c>
    </row>
    <row r="138" spans="1:29" ht="15" customHeight="1">
      <c r="A138" s="19" t="s">
        <v>17</v>
      </c>
      <c r="B138" s="40"/>
      <c r="C138" s="30">
        <f aca="true" t="shared" si="37" ref="C138:AA139">((C96/B96)-1)*100</f>
        <v>15.114949739275495</v>
      </c>
      <c r="D138" s="30">
        <f t="shared" si="37"/>
        <v>-10.916103283073808</v>
      </c>
      <c r="E138" s="30">
        <f t="shared" si="37"/>
        <v>18.584196204236882</v>
      </c>
      <c r="F138" s="30">
        <f t="shared" si="37"/>
        <v>5.48956254489803</v>
      </c>
      <c r="G138" s="30">
        <f t="shared" si="37"/>
        <v>-12.438765816135488</v>
      </c>
      <c r="H138" s="30">
        <f t="shared" si="37"/>
        <v>-3.1062736304721006</v>
      </c>
      <c r="I138" s="30">
        <f t="shared" si="37"/>
        <v>-0.19662425956904483</v>
      </c>
      <c r="J138" s="30">
        <f t="shared" si="37"/>
        <v>10.388233315427907</v>
      </c>
      <c r="K138" s="30">
        <f t="shared" si="37"/>
        <v>-9.78286223928908</v>
      </c>
      <c r="L138" s="30">
        <f t="shared" si="37"/>
        <v>7.3524035007145105</v>
      </c>
      <c r="M138" s="30">
        <f t="shared" si="37"/>
        <v>9.669770097255714</v>
      </c>
      <c r="N138" s="30">
        <f t="shared" si="37"/>
        <v>3.2288741972941404</v>
      </c>
      <c r="O138" s="30">
        <f t="shared" si="37"/>
        <v>21.44258732186477</v>
      </c>
      <c r="P138" s="30">
        <f t="shared" si="37"/>
        <v>0.8070626325792141</v>
      </c>
      <c r="Q138" s="30">
        <f t="shared" si="37"/>
        <v>-12.696008203002195</v>
      </c>
      <c r="R138" s="30">
        <f t="shared" si="37"/>
        <v>26.647779000107953</v>
      </c>
      <c r="S138" s="30">
        <f t="shared" si="37"/>
        <v>1.7973312286931886</v>
      </c>
      <c r="T138" s="30">
        <f t="shared" si="37"/>
        <v>7.955515657116852</v>
      </c>
      <c r="U138" s="30">
        <f t="shared" si="37"/>
        <v>9.810941756051506</v>
      </c>
      <c r="V138" s="30">
        <f t="shared" si="37"/>
        <v>17.55630806603874</v>
      </c>
      <c r="W138" s="30">
        <f t="shared" si="37"/>
        <v>0.3591928359889973</v>
      </c>
      <c r="X138" s="30">
        <f t="shared" si="37"/>
        <v>6.9517878930934085</v>
      </c>
      <c r="Y138" s="30">
        <f t="shared" si="37"/>
        <v>5.733299599536323</v>
      </c>
      <c r="Z138" s="30">
        <f t="shared" si="37"/>
        <v>-3.5595989850485954</v>
      </c>
      <c r="AA138" s="30">
        <f t="shared" si="37"/>
        <v>5.8274468979650385</v>
      </c>
      <c r="AB138" s="30">
        <f t="shared" si="36"/>
        <v>7.851574623308011</v>
      </c>
      <c r="AC138" s="30">
        <f t="shared" si="36"/>
        <v>1.576550219156081</v>
      </c>
    </row>
    <row r="139" spans="1:29" ht="15" customHeight="1">
      <c r="A139" s="19" t="s">
        <v>11</v>
      </c>
      <c r="B139" s="40"/>
      <c r="C139" s="30">
        <f t="shared" si="37"/>
        <v>87.81400857389453</v>
      </c>
      <c r="D139" s="30">
        <f t="shared" si="37"/>
        <v>-43.801028353472745</v>
      </c>
      <c r="E139" s="30">
        <f t="shared" si="37"/>
        <v>-52.63282182452003</v>
      </c>
      <c r="F139" s="30">
        <f t="shared" si="37"/>
        <v>30.832145696039937</v>
      </c>
      <c r="G139" s="30">
        <f t="shared" si="37"/>
        <v>-19.2702788191053</v>
      </c>
      <c r="H139" s="30">
        <f t="shared" si="37"/>
        <v>39.2996869629173</v>
      </c>
      <c r="I139" s="30">
        <f t="shared" si="37"/>
        <v>-54.549447331984794</v>
      </c>
      <c r="J139" s="30">
        <f t="shared" si="37"/>
        <v>-80.92056638794432</v>
      </c>
      <c r="K139" s="43" t="s">
        <v>45</v>
      </c>
      <c r="L139" s="30">
        <f t="shared" si="37"/>
        <v>-61.364615561638615</v>
      </c>
      <c r="M139" s="30">
        <f t="shared" si="37"/>
        <v>168.3345287935206</v>
      </c>
      <c r="N139" s="30">
        <f t="shared" si="37"/>
        <v>53.98100273096167</v>
      </c>
      <c r="O139" s="30">
        <f t="shared" si="37"/>
        <v>21.11651684802993</v>
      </c>
      <c r="P139" s="30">
        <f t="shared" si="37"/>
        <v>80.58083747980298</v>
      </c>
      <c r="Q139" s="30">
        <f t="shared" si="37"/>
        <v>11.330036463808636</v>
      </c>
      <c r="R139" s="30">
        <f t="shared" si="37"/>
        <v>-46.9593159074457</v>
      </c>
      <c r="S139" s="30">
        <f t="shared" si="37"/>
        <v>-46.351826445878054</v>
      </c>
      <c r="T139" s="30">
        <f t="shared" si="37"/>
        <v>-86.75157447883967</v>
      </c>
      <c r="U139" s="30">
        <f t="shared" si="37"/>
        <v>410.1519812289622</v>
      </c>
      <c r="V139" s="30">
        <f t="shared" si="37"/>
        <v>-100</v>
      </c>
      <c r="W139" s="30"/>
      <c r="X139" s="30">
        <f>((X97/W97)-1)*100</f>
        <v>209.78479813881785</v>
      </c>
      <c r="Y139" s="30">
        <f>((Y97/X97)-1)*100</f>
        <v>-40.31565334257493</v>
      </c>
      <c r="Z139" s="30">
        <f>((Z97/Y97)-1)*100</f>
        <v>-53.72567609018635</v>
      </c>
      <c r="AA139" s="30">
        <f>((AA97/Z97)-1)*100</f>
        <v>93.70594985703752</v>
      </c>
      <c r="AB139" s="30">
        <f t="shared" si="36"/>
        <v>-35.175048059544466</v>
      </c>
      <c r="AC139" s="30">
        <f t="shared" si="36"/>
        <v>-35.68865450127255</v>
      </c>
    </row>
    <row r="140" spans="1:29" ht="15" customHeight="1">
      <c r="A140" s="19" t="s">
        <v>12</v>
      </c>
      <c r="B140" s="40"/>
      <c r="C140" s="30">
        <f>((C98/B98)-1)*100</f>
        <v>-76.39556106523973</v>
      </c>
      <c r="D140" s="30">
        <f>((D98/C98)-1)*100</f>
        <v>-100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spans="1:29" ht="15" customHeight="1">
      <c r="A141" s="19" t="s">
        <v>13</v>
      </c>
      <c r="B141" s="4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>
        <f aca="true" t="shared" si="38" ref="R141:AA141">((R99/Q99)-1)*100</f>
        <v>9.557909906978047</v>
      </c>
      <c r="S141" s="30">
        <f t="shared" si="38"/>
        <v>65.80854624673238</v>
      </c>
      <c r="T141" s="30">
        <f t="shared" si="38"/>
        <v>-1.3619788035287406</v>
      </c>
      <c r="U141" s="30">
        <f t="shared" si="38"/>
        <v>10.987055391803512</v>
      </c>
      <c r="V141" s="30">
        <f t="shared" si="38"/>
        <v>19.385145026986205</v>
      </c>
      <c r="W141" s="30">
        <f t="shared" si="38"/>
        <v>12.350253579992776</v>
      </c>
      <c r="X141" s="30">
        <f t="shared" si="38"/>
        <v>1.0724528256533583</v>
      </c>
      <c r="Y141" s="30">
        <f t="shared" si="38"/>
        <v>5.604211079531396</v>
      </c>
      <c r="Z141" s="30">
        <f t="shared" si="38"/>
        <v>5.751949860978667</v>
      </c>
      <c r="AA141" s="30">
        <f t="shared" si="38"/>
        <v>4.654944601490163</v>
      </c>
      <c r="AB141" s="30">
        <f>((AB99/AA99)-1)*100</f>
        <v>43.47083032067553</v>
      </c>
      <c r="AC141" s="30">
        <f>((AC99/AB99)-1)*100</f>
        <v>-24.2491956014652</v>
      </c>
    </row>
    <row r="142" spans="1:29" ht="15" customHeight="1">
      <c r="A142" s="19" t="s">
        <v>14</v>
      </c>
      <c r="B142" s="4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43"/>
      <c r="U142" s="43"/>
      <c r="V142" s="43"/>
      <c r="W142" s="43"/>
      <c r="X142" s="43"/>
      <c r="Y142" s="43"/>
      <c r="Z142" s="43"/>
      <c r="AA142" s="43"/>
      <c r="AB142" s="30"/>
      <c r="AC142" s="30"/>
    </row>
    <row r="143" spans="1:29" ht="15" customHeight="1">
      <c r="A143" s="19" t="s">
        <v>15</v>
      </c>
      <c r="B143" s="4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43"/>
      <c r="U143" s="43"/>
      <c r="V143" s="43"/>
      <c r="W143" s="43"/>
      <c r="X143" s="43"/>
      <c r="Y143" s="43"/>
      <c r="Z143" s="43"/>
      <c r="AA143" s="43"/>
      <c r="AB143" s="30"/>
      <c r="AC143" s="30"/>
    </row>
    <row r="144" spans="1:29" ht="15" customHeight="1">
      <c r="A144" s="2"/>
      <c r="B144" s="4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43"/>
      <c r="U144" s="43"/>
      <c r="V144" s="43"/>
      <c r="W144" s="43"/>
      <c r="X144" s="43"/>
      <c r="Y144" s="43"/>
      <c r="Z144" s="43"/>
      <c r="AA144" s="43"/>
      <c r="AB144" s="33"/>
      <c r="AC144" s="33"/>
    </row>
    <row r="145" spans="1:29" s="11" customFormat="1" ht="15" customHeight="1">
      <c r="A145" s="8" t="s">
        <v>22</v>
      </c>
      <c r="B145" s="42"/>
      <c r="C145" s="29">
        <f aca="true" t="shared" si="39" ref="C145:AC145">((C103/B103)-1)*100</f>
        <v>14.979005078318552</v>
      </c>
      <c r="D145" s="29">
        <f t="shared" si="39"/>
        <v>-24.601118490496233</v>
      </c>
      <c r="E145" s="29">
        <f t="shared" si="39"/>
        <v>-9.466810877015385</v>
      </c>
      <c r="F145" s="29">
        <f t="shared" si="39"/>
        <v>4.95179643752226</v>
      </c>
      <c r="G145" s="29">
        <f t="shared" si="39"/>
        <v>-7.523087700555142</v>
      </c>
      <c r="H145" s="29">
        <f t="shared" si="39"/>
        <v>-3.7038634234063506</v>
      </c>
      <c r="I145" s="29">
        <f t="shared" si="39"/>
        <v>-7.754240356319864</v>
      </c>
      <c r="J145" s="29">
        <f t="shared" si="39"/>
        <v>-10.71759034630373</v>
      </c>
      <c r="K145" s="29">
        <f t="shared" si="39"/>
        <v>6.086486432414495</v>
      </c>
      <c r="L145" s="29">
        <f t="shared" si="39"/>
        <v>-2.48293933218241</v>
      </c>
      <c r="M145" s="29">
        <f t="shared" si="39"/>
        <v>30.41266428167844</v>
      </c>
      <c r="N145" s="29">
        <f t="shared" si="39"/>
        <v>23.555950582506124</v>
      </c>
      <c r="O145" s="29">
        <f t="shared" si="39"/>
        <v>42.286894442809576</v>
      </c>
      <c r="P145" s="29">
        <f t="shared" si="39"/>
        <v>8.36756749817904</v>
      </c>
      <c r="Q145" s="29">
        <f t="shared" si="39"/>
        <v>-1.5872449364984997</v>
      </c>
      <c r="R145" s="29">
        <f t="shared" si="39"/>
        <v>6.482682601020318</v>
      </c>
      <c r="S145" s="29">
        <f t="shared" si="39"/>
        <v>6.1080109390935</v>
      </c>
      <c r="T145" s="29">
        <f t="shared" si="39"/>
        <v>-3.6270107975573174</v>
      </c>
      <c r="U145" s="29">
        <f t="shared" si="39"/>
        <v>14.947027359039012</v>
      </c>
      <c r="V145" s="29">
        <f t="shared" si="39"/>
        <v>11.135452072523266</v>
      </c>
      <c r="W145" s="29">
        <f t="shared" si="39"/>
        <v>11.963558090855898</v>
      </c>
      <c r="X145" s="29">
        <f t="shared" si="39"/>
        <v>14.142505818589889</v>
      </c>
      <c r="Y145" s="29">
        <f t="shared" si="39"/>
        <v>-0.8303142595972091</v>
      </c>
      <c r="Z145" s="29">
        <f t="shared" si="39"/>
        <v>-0.5947044565753012</v>
      </c>
      <c r="AA145" s="29">
        <f t="shared" si="39"/>
        <v>19.833211585975885</v>
      </c>
      <c r="AB145" s="29">
        <f t="shared" si="39"/>
        <v>10.379035669911163</v>
      </c>
      <c r="AC145" s="29">
        <f t="shared" si="39"/>
        <v>6.542217694155439</v>
      </c>
    </row>
    <row r="146" spans="1:29" ht="15" customHeight="1">
      <c r="A146" s="19" t="s">
        <v>33</v>
      </c>
      <c r="B146" s="40"/>
      <c r="C146" s="30">
        <f aca="true" t="shared" si="40" ref="C146:AC146">((C104/B104)-1)*100</f>
        <v>50.055810750041665</v>
      </c>
      <c r="D146" s="30">
        <f t="shared" si="40"/>
        <v>4.945223413944055</v>
      </c>
      <c r="E146" s="30">
        <f t="shared" si="40"/>
        <v>-5.564386011692313</v>
      </c>
      <c r="F146" s="30">
        <f t="shared" si="40"/>
        <v>-19.132036700024578</v>
      </c>
      <c r="G146" s="30">
        <f t="shared" si="40"/>
        <v>2.8005822818840453</v>
      </c>
      <c r="H146" s="30">
        <f t="shared" si="40"/>
        <v>6.534188985137579</v>
      </c>
      <c r="I146" s="30">
        <f t="shared" si="40"/>
        <v>-7.888546483695446</v>
      </c>
      <c r="J146" s="30">
        <f t="shared" si="40"/>
        <v>-1.8632094682748512</v>
      </c>
      <c r="K146" s="30">
        <f t="shared" si="40"/>
        <v>17.188094536926112</v>
      </c>
      <c r="L146" s="30">
        <f t="shared" si="40"/>
        <v>17.702386131244772</v>
      </c>
      <c r="M146" s="30">
        <f t="shared" si="40"/>
        <v>13.739437641986552</v>
      </c>
      <c r="N146" s="30">
        <f t="shared" si="40"/>
        <v>27.542779213040802</v>
      </c>
      <c r="O146" s="30">
        <f t="shared" si="40"/>
        <v>10.118095782208858</v>
      </c>
      <c r="P146" s="30">
        <f t="shared" si="40"/>
        <v>10.221056864537026</v>
      </c>
      <c r="Q146" s="30">
        <f t="shared" si="40"/>
        <v>-8.61662961475137</v>
      </c>
      <c r="R146" s="30">
        <f t="shared" si="40"/>
        <v>90.94735916518206</v>
      </c>
      <c r="S146" s="30">
        <f t="shared" si="40"/>
        <v>20.852886184485577</v>
      </c>
      <c r="T146" s="30">
        <f t="shared" si="40"/>
        <v>-49.532971232732436</v>
      </c>
      <c r="U146" s="30">
        <f t="shared" si="40"/>
        <v>7.38042172748008</v>
      </c>
      <c r="V146" s="30">
        <f t="shared" si="40"/>
        <v>4.627182097551064</v>
      </c>
      <c r="W146" s="30">
        <f t="shared" si="40"/>
        <v>12.147186639017061</v>
      </c>
      <c r="X146" s="30">
        <f t="shared" si="40"/>
        <v>13.094513466818537</v>
      </c>
      <c r="Y146" s="30">
        <f t="shared" si="40"/>
        <v>2.373585778712317</v>
      </c>
      <c r="Z146" s="30">
        <f t="shared" si="40"/>
        <v>-1.508276701350908</v>
      </c>
      <c r="AA146" s="30">
        <f t="shared" si="40"/>
        <v>4.543588759237838</v>
      </c>
      <c r="AB146" s="30">
        <f t="shared" si="40"/>
        <v>-1.0701834444957425</v>
      </c>
      <c r="AC146" s="30">
        <f t="shared" si="40"/>
        <v>7.40023661933189</v>
      </c>
    </row>
    <row r="147" spans="1:29" ht="15" customHeight="1">
      <c r="A147" s="20" t="s">
        <v>25</v>
      </c>
      <c r="B147" s="4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f aca="true" t="shared" si="41" ref="Y147:AC149">((Y105/X105)-1)*100</f>
        <v>6.260356240716014</v>
      </c>
      <c r="Z147" s="30">
        <f t="shared" si="41"/>
        <v>-1.331949712066749</v>
      </c>
      <c r="AA147" s="30">
        <f t="shared" si="41"/>
        <v>4.035438015913484</v>
      </c>
      <c r="AB147" s="30">
        <f t="shared" si="41"/>
        <v>0.9309071183548179</v>
      </c>
      <c r="AC147" s="30">
        <f t="shared" si="41"/>
        <v>7.442034894648364</v>
      </c>
    </row>
    <row r="148" spans="1:29" ht="15" customHeight="1">
      <c r="A148" s="20" t="s">
        <v>26</v>
      </c>
      <c r="B148" s="4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>
        <f t="shared" si="41"/>
        <v>-52.07505247875199</v>
      </c>
      <c r="Z148" s="30">
        <f t="shared" si="41"/>
        <v>-1.130508500780203</v>
      </c>
      <c r="AA148" s="30">
        <f t="shared" si="41"/>
        <v>20.454132568293648</v>
      </c>
      <c r="AB148" s="30">
        <f t="shared" si="41"/>
        <v>-14.320877682137423</v>
      </c>
      <c r="AC148" s="30">
        <f t="shared" si="41"/>
        <v>5.313697432106523</v>
      </c>
    </row>
    <row r="149" spans="1:29" ht="15" customHeight="1">
      <c r="A149" s="20" t="s">
        <v>27</v>
      </c>
      <c r="B149" s="4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>
        <f t="shared" si="41"/>
        <v>-8.417722166261033</v>
      </c>
      <c r="Z149" s="30">
        <f t="shared" si="41"/>
        <v>-3.942559576139326</v>
      </c>
      <c r="AA149" s="30">
        <f t="shared" si="41"/>
        <v>6.172765319016582</v>
      </c>
      <c r="AB149" s="30">
        <f t="shared" si="41"/>
        <v>-22.567914282080903</v>
      </c>
      <c r="AC149" s="30">
        <f t="shared" si="41"/>
        <v>7.540038718932607</v>
      </c>
    </row>
    <row r="150" spans="1:29" ht="15" customHeight="1">
      <c r="A150" s="19" t="s">
        <v>18</v>
      </c>
      <c r="B150" s="40"/>
      <c r="C150" s="30">
        <f>((C108/B108)-1)*100</f>
        <v>21.37940632540325</v>
      </c>
      <c r="D150" s="30">
        <f aca="true" t="shared" si="42" ref="D150:Y150">((D108/C108)-1)*100</f>
        <v>-61.75710396046323</v>
      </c>
      <c r="E150" s="30">
        <f t="shared" si="42"/>
        <v>1.969082630140928</v>
      </c>
      <c r="F150" s="30">
        <f t="shared" si="42"/>
        <v>30.50045950902667</v>
      </c>
      <c r="G150" s="30">
        <f t="shared" si="42"/>
        <v>5.387279721708205</v>
      </c>
      <c r="H150" s="30">
        <f t="shared" si="42"/>
        <v>-7.529916969604622</v>
      </c>
      <c r="I150" s="30">
        <f t="shared" si="42"/>
        <v>3.8294859492211675</v>
      </c>
      <c r="J150" s="30">
        <f t="shared" si="42"/>
        <v>-32.308633232639664</v>
      </c>
      <c r="K150" s="30">
        <f t="shared" si="42"/>
        <v>17.318319380142878</v>
      </c>
      <c r="L150" s="30">
        <f t="shared" si="42"/>
        <v>-9.77987400561069</v>
      </c>
      <c r="M150" s="30">
        <f t="shared" si="42"/>
        <v>-6.521472071819012</v>
      </c>
      <c r="N150" s="30">
        <f t="shared" si="42"/>
        <v>27.98136302515268</v>
      </c>
      <c r="O150" s="30">
        <f t="shared" si="42"/>
        <v>9.865308408818985</v>
      </c>
      <c r="P150" s="30">
        <f t="shared" si="42"/>
        <v>23.045400408271345</v>
      </c>
      <c r="Q150" s="30">
        <f t="shared" si="42"/>
        <v>-18.923264395069516</v>
      </c>
      <c r="R150" s="30">
        <f t="shared" si="42"/>
        <v>-2.3948775540288847</v>
      </c>
      <c r="S150" s="30">
        <f t="shared" si="42"/>
        <v>-24.70757055244982</v>
      </c>
      <c r="T150" s="30">
        <f t="shared" si="42"/>
        <v>-39.47953702401927</v>
      </c>
      <c r="U150" s="30">
        <f t="shared" si="42"/>
        <v>21.157185785208377</v>
      </c>
      <c r="V150" s="30">
        <f t="shared" si="42"/>
        <v>19.180175590492055</v>
      </c>
      <c r="W150" s="30">
        <f t="shared" si="42"/>
        <v>50.341530068216514</v>
      </c>
      <c r="X150" s="30">
        <f t="shared" si="42"/>
        <v>-5.98646549185371</v>
      </c>
      <c r="Y150" s="30">
        <f t="shared" si="42"/>
        <v>2.993883795217056</v>
      </c>
      <c r="Z150" s="30">
        <f aca="true" t="shared" si="43" ref="Z150:AC157">((Z108/Y108)-1)*100</f>
        <v>-30.531942234176423</v>
      </c>
      <c r="AA150" s="30">
        <f t="shared" si="43"/>
        <v>-6.1906895709311405</v>
      </c>
      <c r="AB150" s="30">
        <f t="shared" si="43"/>
        <v>12.351243355287833</v>
      </c>
      <c r="AC150" s="30">
        <f t="shared" si="43"/>
        <v>156.51855263663026</v>
      </c>
    </row>
    <row r="151" spans="1:29" ht="15" customHeight="1">
      <c r="A151" s="21" t="s">
        <v>28</v>
      </c>
      <c r="B151" s="4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>
        <f>((Y109/X109)-1)*100</f>
        <v>-55.639680545001745</v>
      </c>
      <c r="Z151" s="30">
        <f t="shared" si="43"/>
        <v>16.939227161133186</v>
      </c>
      <c r="AA151" s="30">
        <f t="shared" si="43"/>
        <v>1.2579818193575454</v>
      </c>
      <c r="AB151" s="30">
        <f t="shared" si="43"/>
        <v>157.01413287709101</v>
      </c>
      <c r="AC151" s="30">
        <f t="shared" si="43"/>
        <v>-8.133788946550013</v>
      </c>
    </row>
    <row r="152" spans="1:29" ht="15" customHeight="1">
      <c r="A152" s="21" t="s">
        <v>29</v>
      </c>
      <c r="B152" s="4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>
        <f>((Y110/X110)-1)*100</f>
        <v>4.010754490696389</v>
      </c>
      <c r="Z152" s="30">
        <f t="shared" si="43"/>
        <v>-30.883070494286414</v>
      </c>
      <c r="AA152" s="30">
        <f t="shared" si="43"/>
        <v>-6.2839055686319085</v>
      </c>
      <c r="AB152" s="30">
        <f t="shared" si="43"/>
        <v>10.395175759993602</v>
      </c>
      <c r="AC152" s="30">
        <f t="shared" si="43"/>
        <v>161.7017953326407</v>
      </c>
    </row>
    <row r="153" spans="1:29" ht="15" customHeight="1">
      <c r="A153" s="19" t="s">
        <v>19</v>
      </c>
      <c r="B153" s="40"/>
      <c r="C153" s="30">
        <f>((C111/B111)-1)*100</f>
        <v>13.835335935594761</v>
      </c>
      <c r="D153" s="30">
        <f aca="true" t="shared" si="44" ref="D153:Y153">((D111/C111)-1)*100</f>
        <v>-6.493314962888763</v>
      </c>
      <c r="E153" s="30">
        <f t="shared" si="44"/>
        <v>0.9559222031440662</v>
      </c>
      <c r="F153" s="30">
        <f t="shared" si="44"/>
        <v>-3.318060552056923</v>
      </c>
      <c r="G153" s="30">
        <f t="shared" si="44"/>
        <v>-83.76845268073481</v>
      </c>
      <c r="H153" s="30">
        <f t="shared" si="44"/>
        <v>8.425828990869855</v>
      </c>
      <c r="I153" s="30">
        <f t="shared" si="44"/>
        <v>229.83967475546785</v>
      </c>
      <c r="J153" s="30">
        <f t="shared" si="44"/>
        <v>25.95873915490392</v>
      </c>
      <c r="K153" s="30">
        <f t="shared" si="44"/>
        <v>8.673325614940053</v>
      </c>
      <c r="L153" s="30">
        <f t="shared" si="44"/>
        <v>5.652704452135837</v>
      </c>
      <c r="M153" s="30">
        <f t="shared" si="44"/>
        <v>42.15360717951526</v>
      </c>
      <c r="N153" s="30">
        <f t="shared" si="44"/>
        <v>3.0520516482390514</v>
      </c>
      <c r="O153" s="30">
        <f t="shared" si="44"/>
        <v>149.4954922108482</v>
      </c>
      <c r="P153" s="30">
        <f t="shared" si="44"/>
        <v>12.334384982845936</v>
      </c>
      <c r="Q153" s="30">
        <f t="shared" si="44"/>
        <v>-5.003727066073704</v>
      </c>
      <c r="R153" s="30">
        <f t="shared" si="44"/>
        <v>-59.34992266064847</v>
      </c>
      <c r="S153" s="30">
        <f t="shared" si="44"/>
        <v>10.951546281880908</v>
      </c>
      <c r="T153" s="30">
        <f t="shared" si="44"/>
        <v>244.56273257686655</v>
      </c>
      <c r="U153" s="30">
        <f t="shared" si="44"/>
        <v>21.251393564257693</v>
      </c>
      <c r="V153" s="30">
        <f t="shared" si="44"/>
        <v>15.268260141597345</v>
      </c>
      <c r="W153" s="30">
        <f t="shared" si="44"/>
        <v>3.0332320124314416</v>
      </c>
      <c r="X153" s="30">
        <f t="shared" si="44"/>
        <v>4.697961550172947</v>
      </c>
      <c r="Y153" s="30">
        <f t="shared" si="44"/>
        <v>-1.9719691013909468</v>
      </c>
      <c r="Z153" s="30">
        <f t="shared" si="43"/>
        <v>-0.044541985152968255</v>
      </c>
      <c r="AA153" s="30">
        <f t="shared" si="43"/>
        <v>42.219984294685695</v>
      </c>
      <c r="AB153" s="30">
        <f t="shared" si="43"/>
        <v>15.869260472241532</v>
      </c>
      <c r="AC153" s="30">
        <f t="shared" si="43"/>
        <v>-4.960640453945264</v>
      </c>
    </row>
    <row r="154" spans="1:29" ht="15" customHeight="1">
      <c r="A154" s="20" t="s">
        <v>30</v>
      </c>
      <c r="B154" s="4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>
        <f>((Y112/X112)-1)*100</f>
        <v>-4.153584981940128</v>
      </c>
      <c r="Z154" s="30">
        <f t="shared" si="43"/>
        <v>0.2537208187602058</v>
      </c>
      <c r="AA154" s="30">
        <f t="shared" si="43"/>
        <v>63.46129480454137</v>
      </c>
      <c r="AB154" s="30">
        <f t="shared" si="43"/>
        <v>15.504019202344498</v>
      </c>
      <c r="AC154" s="30">
        <f t="shared" si="43"/>
        <v>-5.220936949467658</v>
      </c>
    </row>
    <row r="155" spans="1:29" ht="15" customHeight="1">
      <c r="A155" s="20" t="s">
        <v>31</v>
      </c>
      <c r="B155" s="4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>
        <f>((Y113/X113)-1)*100</f>
        <v>2.3658373506878716</v>
      </c>
      <c r="Z155" s="30">
        <f t="shared" si="43"/>
        <v>-0.59982170270938</v>
      </c>
      <c r="AA155" s="30">
        <f t="shared" si="43"/>
        <v>2.3351898262306436</v>
      </c>
      <c r="AB155" s="30">
        <f t="shared" si="43"/>
        <v>16.964718721547257</v>
      </c>
      <c r="AC155" s="30">
        <f t="shared" si="43"/>
        <v>-4.189689903197147</v>
      </c>
    </row>
    <row r="156" spans="1:29" ht="15" customHeight="1">
      <c r="A156" s="19" t="s">
        <v>16</v>
      </c>
      <c r="B156" s="40"/>
      <c r="C156" s="30">
        <f>((C114/B114)-1)*100</f>
        <v>83.17295729494336</v>
      </c>
      <c r="D156" s="30">
        <f aca="true" t="shared" si="45" ref="D156:Y157">((D114/C114)-1)*100</f>
        <v>-5.404510592685485</v>
      </c>
      <c r="E156" s="30">
        <f t="shared" si="45"/>
        <v>-42.32092061167984</v>
      </c>
      <c r="F156" s="30">
        <f t="shared" si="45"/>
        <v>53.519104044377144</v>
      </c>
      <c r="G156" s="30">
        <f t="shared" si="45"/>
        <v>-25.90497152630946</v>
      </c>
      <c r="H156" s="30">
        <f t="shared" si="45"/>
        <v>3.389211170223372</v>
      </c>
      <c r="I156" s="30">
        <f t="shared" si="45"/>
        <v>-19.595503932648306</v>
      </c>
      <c r="J156" s="30">
        <f t="shared" si="45"/>
        <v>-51.036176530289154</v>
      </c>
      <c r="K156" s="30">
        <f t="shared" si="45"/>
        <v>-13.75079984629326</v>
      </c>
      <c r="L156" s="30">
        <f t="shared" si="45"/>
        <v>-100</v>
      </c>
      <c r="M156" s="30"/>
      <c r="N156" s="30">
        <f t="shared" si="45"/>
        <v>42.04976567890255</v>
      </c>
      <c r="O156" s="30">
        <f t="shared" si="45"/>
        <v>4.5685818243710985</v>
      </c>
      <c r="P156" s="30">
        <f t="shared" si="45"/>
        <v>-0.990772350532998</v>
      </c>
      <c r="Q156" s="30">
        <f t="shared" si="45"/>
        <v>59.64629872951854</v>
      </c>
      <c r="R156" s="30">
        <f t="shared" si="45"/>
        <v>-18.915682327278603</v>
      </c>
      <c r="S156" s="30">
        <f t="shared" si="45"/>
        <v>-36.98124012416994</v>
      </c>
      <c r="T156" s="30">
        <f t="shared" si="45"/>
        <v>-3.0769531052060484</v>
      </c>
      <c r="U156" s="30">
        <f t="shared" si="45"/>
        <v>1.8982623724617342</v>
      </c>
      <c r="V156" s="30">
        <f t="shared" si="45"/>
        <v>0.1863176293811275</v>
      </c>
      <c r="W156" s="30">
        <f t="shared" si="45"/>
        <v>-7.786706868220472</v>
      </c>
      <c r="X156" s="30">
        <f t="shared" si="45"/>
        <v>157.51145210668756</v>
      </c>
      <c r="Y156" s="30">
        <f t="shared" si="45"/>
        <v>-2.157586180655313</v>
      </c>
      <c r="Z156" s="30">
        <f t="shared" si="43"/>
        <v>6.952223259568924</v>
      </c>
      <c r="AA156" s="30">
        <f t="shared" si="43"/>
        <v>-8.140604411948937</v>
      </c>
      <c r="AB156" s="30">
        <f t="shared" si="43"/>
        <v>10.338433972069105</v>
      </c>
      <c r="AC156" s="30">
        <f t="shared" si="43"/>
        <v>-18.623863536827677</v>
      </c>
    </row>
    <row r="157" spans="1:29" ht="15" customHeight="1">
      <c r="A157" s="19" t="s">
        <v>15</v>
      </c>
      <c r="B157" s="40"/>
      <c r="C157" s="30"/>
      <c r="D157" s="30"/>
      <c r="E157" s="30"/>
      <c r="F157" s="30">
        <f t="shared" si="45"/>
        <v>-96.30233523399716</v>
      </c>
      <c r="G157" s="30"/>
      <c r="H157" s="30"/>
      <c r="I157" s="30"/>
      <c r="J157" s="30"/>
      <c r="K157" s="30">
        <f>((K115/J115)-1)*100</f>
        <v>-93.08983246037587</v>
      </c>
      <c r="L157" s="43" t="s">
        <v>45</v>
      </c>
      <c r="M157" s="30"/>
      <c r="N157" s="30"/>
      <c r="O157" s="30"/>
      <c r="P157" s="30"/>
      <c r="Q157" s="30"/>
      <c r="R157" s="30"/>
      <c r="S157" s="30">
        <f t="shared" si="45"/>
        <v>28.2841609313782</v>
      </c>
      <c r="T157" s="43"/>
      <c r="U157" s="43"/>
      <c r="V157" s="43"/>
      <c r="W157" s="43" t="s">
        <v>45</v>
      </c>
      <c r="X157" s="30">
        <f t="shared" si="45"/>
        <v>-1.4270357988939164</v>
      </c>
      <c r="Y157" s="30">
        <f t="shared" si="45"/>
        <v>-18.018974874613136</v>
      </c>
      <c r="Z157" s="30">
        <f t="shared" si="43"/>
        <v>-6.553184233840792</v>
      </c>
      <c r="AA157" s="30">
        <f t="shared" si="43"/>
        <v>-9.79676734849403</v>
      </c>
      <c r="AB157" s="30">
        <f t="shared" si="43"/>
        <v>21.76147470364269</v>
      </c>
      <c r="AC157" s="30">
        <f t="shared" si="43"/>
        <v>138.98640608056758</v>
      </c>
    </row>
    <row r="158" spans="1:29" ht="15" customHeight="1">
      <c r="A158" s="19" t="s">
        <v>12</v>
      </c>
      <c r="B158" s="40"/>
      <c r="C158" s="30"/>
      <c r="D158" s="30"/>
      <c r="E158" s="30"/>
      <c r="F158" s="30"/>
      <c r="G158" s="30"/>
      <c r="H158" s="30">
        <f>((H116/G116)-1)*100</f>
        <v>-28.197603610734724</v>
      </c>
      <c r="I158" s="30"/>
      <c r="J158" s="30"/>
      <c r="K158" s="30">
        <f>((K116/J116)-1)*100</f>
        <v>4.567151187410845</v>
      </c>
      <c r="L158" s="30"/>
      <c r="M158" s="30"/>
      <c r="N158" s="30"/>
      <c r="O158" s="30"/>
      <c r="P158" s="30"/>
      <c r="Q158" s="30"/>
      <c r="R158" s="30"/>
      <c r="S158" s="30"/>
      <c r="T158" s="43"/>
      <c r="U158" s="43"/>
      <c r="V158" s="43"/>
      <c r="W158" s="43"/>
      <c r="X158" s="43"/>
      <c r="Y158" s="43"/>
      <c r="Z158" s="30"/>
      <c r="AA158" s="30"/>
      <c r="AB158" s="30"/>
      <c r="AC158" s="30"/>
    </row>
    <row r="159" spans="1:30" ht="15" customHeight="1">
      <c r="A159" s="19" t="s">
        <v>23</v>
      </c>
      <c r="B159" s="4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43"/>
      <c r="U159" s="43"/>
      <c r="V159" s="43"/>
      <c r="W159" s="43"/>
      <c r="X159" s="43"/>
      <c r="Y159" s="43"/>
      <c r="Z159" s="30"/>
      <c r="AA159" s="30">
        <f>((AA117/Z117)-1)*100</f>
        <v>-10.642228306714319</v>
      </c>
      <c r="AB159" s="30">
        <f>((AB117/AA117)-1)*100</f>
        <v>-19.87314854574832</v>
      </c>
      <c r="AC159" s="30">
        <f>((AC117/AB117)-1)*100</f>
        <v>46.325707799521496</v>
      </c>
      <c r="AD159" s="1" t="s">
        <v>5</v>
      </c>
    </row>
    <row r="160" spans="1:28" ht="15" customHeight="1">
      <c r="A160" s="19" t="s">
        <v>24</v>
      </c>
      <c r="B160" s="4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43"/>
      <c r="U160" s="43"/>
      <c r="V160" s="43"/>
      <c r="W160" s="43"/>
      <c r="X160" s="43"/>
      <c r="Y160" s="43"/>
      <c r="Z160" s="30"/>
      <c r="AA160" s="43"/>
      <c r="AB160" s="30"/>
    </row>
    <row r="161" spans="1:29" ht="15" customHeight="1">
      <c r="A161" s="34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35"/>
      <c r="Y161" s="35"/>
      <c r="Z161" s="44"/>
      <c r="AA161" s="35"/>
      <c r="AB161" s="35"/>
      <c r="AC161" s="35"/>
    </row>
    <row r="162" spans="1:23" s="2" customFormat="1" ht="15" customHeight="1">
      <c r="A162" s="28" t="s">
        <v>32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6"/>
      <c r="Q162" s="26"/>
      <c r="R162" s="26"/>
      <c r="S162" s="26"/>
      <c r="T162" s="26"/>
      <c r="U162" s="26"/>
      <c r="V162" s="1"/>
      <c r="W162" s="1"/>
    </row>
    <row r="163" spans="1:29" ht="15" customHeight="1">
      <c r="A163" s="28" t="s">
        <v>44</v>
      </c>
      <c r="AC163" s="1" t="s">
        <v>5</v>
      </c>
    </row>
    <row r="164" ht="15" customHeight="1">
      <c r="A164" s="28" t="s">
        <v>40</v>
      </c>
    </row>
    <row r="165" ht="15" customHeight="1"/>
    <row r="166" spans="1:29" s="27" customFormat="1" ht="15" customHeight="1" hidden="1">
      <c r="A166" s="27" t="s">
        <v>4</v>
      </c>
      <c r="B166" s="45">
        <v>467740.7</v>
      </c>
      <c r="C166" s="45">
        <v>758997.8638790105</v>
      </c>
      <c r="D166" s="45">
        <v>1231617.7689324468</v>
      </c>
      <c r="E166" s="45">
        <v>1998533.0670073396</v>
      </c>
      <c r="F166" s="45">
        <v>3242998.372282203</v>
      </c>
      <c r="G166" s="45">
        <v>5262379</v>
      </c>
      <c r="H166" s="45">
        <v>10722099.92086954</v>
      </c>
      <c r="I166" s="45">
        <v>21846284.10707602</v>
      </c>
      <c r="J166" s="45">
        <v>44511815.11171531</v>
      </c>
      <c r="K166" s="45">
        <v>54274510.35995608</v>
      </c>
      <c r="L166" s="45">
        <v>66178439.756272234</v>
      </c>
      <c r="M166" s="45">
        <v>80693236.28216141</v>
      </c>
      <c r="N166" s="45">
        <v>98391536.66465212</v>
      </c>
      <c r="O166" s="45">
        <f>'[2]Hoja1'!B26</f>
        <v>119971573</v>
      </c>
      <c r="P166" s="45">
        <f>'[2]Hoja1'!C26</f>
        <v>133308884</v>
      </c>
      <c r="Q166" s="45">
        <f>'[2]Hoja1'!D26</f>
        <v>168414300</v>
      </c>
      <c r="R166" s="45">
        <f>'[2]Hoja1'!E26</f>
        <v>236800861</v>
      </c>
      <c r="S166" s="45">
        <f>'[2]Hoja1'!F26</f>
        <v>299227100</v>
      </c>
      <c r="T166" s="45">
        <f>'[2]Hoja1'!G26</f>
        <v>362431863</v>
      </c>
      <c r="U166" s="46">
        <f>'[2]Hoja1'!H26</f>
        <v>426241731</v>
      </c>
      <c r="V166" s="46">
        <f>'[2]Hoja1'!I26</f>
        <v>503113132</v>
      </c>
      <c r="W166" s="46">
        <f>'[2]Hoja1'!J26</f>
        <v>527733846</v>
      </c>
      <c r="X166" s="46">
        <f>'[2]Hoja1'!K26</f>
        <v>552573682</v>
      </c>
      <c r="Y166" s="47">
        <f>'[2]Hoja1'!L26</f>
        <v>589024686</v>
      </c>
      <c r="Z166" s="47">
        <f>'[2]Hoja1'!M26</f>
        <v>659942957</v>
      </c>
      <c r="AA166" s="27">
        <f>'[2]Hoja1'!N26</f>
        <v>719276431</v>
      </c>
      <c r="AB166" s="27">
        <f>'[2]Hoja1'!O26</f>
        <v>793852487</v>
      </c>
      <c r="AC166" s="27">
        <v>958424000</v>
      </c>
    </row>
    <row r="167" spans="1:11" ht="1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29" ht="15" customHeight="1">
      <c r="A168" s="50" t="s">
        <v>37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1:29" ht="15" customHeight="1">
      <c r="A169" s="51" t="s">
        <v>20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</row>
    <row r="170" spans="1:13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29" ht="15" customHeight="1">
      <c r="A171" s="4" t="s">
        <v>1</v>
      </c>
      <c r="B171" s="5">
        <v>1980</v>
      </c>
      <c r="C171" s="5">
        <v>1981</v>
      </c>
      <c r="D171" s="5">
        <v>1982</v>
      </c>
      <c r="E171" s="5">
        <v>1983</v>
      </c>
      <c r="F171" s="5">
        <v>1984</v>
      </c>
      <c r="G171" s="5">
        <v>1985</v>
      </c>
      <c r="H171" s="5">
        <v>1986</v>
      </c>
      <c r="I171" s="5">
        <v>1987</v>
      </c>
      <c r="J171" s="5">
        <v>1988</v>
      </c>
      <c r="K171" s="5">
        <v>1989</v>
      </c>
      <c r="L171" s="5">
        <v>1990</v>
      </c>
      <c r="M171" s="5">
        <v>1991</v>
      </c>
      <c r="N171" s="5">
        <v>1992</v>
      </c>
      <c r="O171" s="5">
        <v>1993</v>
      </c>
      <c r="P171" s="5">
        <v>1994</v>
      </c>
      <c r="Q171" s="5">
        <v>1995</v>
      </c>
      <c r="R171" s="5">
        <v>1996</v>
      </c>
      <c r="S171" s="5">
        <v>1997</v>
      </c>
      <c r="T171" s="6">
        <v>1998</v>
      </c>
      <c r="U171" s="6">
        <v>1999</v>
      </c>
      <c r="V171" s="6">
        <v>2000</v>
      </c>
      <c r="W171" s="6">
        <v>2001</v>
      </c>
      <c r="X171" s="6">
        <v>2002</v>
      </c>
      <c r="Y171" s="6">
        <v>2003</v>
      </c>
      <c r="Z171" s="6">
        <v>2004</v>
      </c>
      <c r="AA171" s="6">
        <v>2005</v>
      </c>
      <c r="AB171" s="6">
        <v>2006</v>
      </c>
      <c r="AC171" s="6">
        <v>2007</v>
      </c>
    </row>
    <row r="172" spans="1:23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9" s="11" customFormat="1" ht="15" customHeight="1">
      <c r="A173" s="8" t="s">
        <v>21</v>
      </c>
      <c r="B173" s="29">
        <f aca="true" t="shared" si="46" ref="B173:AC181">(B7/B$166)*100</f>
        <v>6.125402386407683</v>
      </c>
      <c r="C173" s="29">
        <f t="shared" si="46"/>
        <v>5.482887631240253</v>
      </c>
      <c r="D173" s="29">
        <f t="shared" si="46"/>
        <v>4.1354551131677955</v>
      </c>
      <c r="E173" s="29">
        <f t="shared" si="46"/>
        <v>4.2983526976931685</v>
      </c>
      <c r="F173" s="29">
        <f t="shared" si="46"/>
        <v>4.431362076166179</v>
      </c>
      <c r="G173" s="29">
        <f t="shared" si="46"/>
        <v>4.008966286920802</v>
      </c>
      <c r="H173" s="29">
        <f t="shared" si="46"/>
        <v>3.2146221593134303</v>
      </c>
      <c r="I173" s="29">
        <f t="shared" si="46"/>
        <v>3.517142760910659</v>
      </c>
      <c r="J173" s="29">
        <f t="shared" si="46"/>
        <v>3.097347067379277</v>
      </c>
      <c r="K173" s="29">
        <f t="shared" si="46"/>
        <v>3.416374441155807</v>
      </c>
      <c r="L173" s="29">
        <f t="shared" si="46"/>
        <v>3.499767716691275</v>
      </c>
      <c r="M173" s="29">
        <f t="shared" si="46"/>
        <v>4.622895290698186</v>
      </c>
      <c r="N173" s="29">
        <f t="shared" si="46"/>
        <v>5.380819204038314</v>
      </c>
      <c r="O173" s="29">
        <f t="shared" si="46"/>
        <v>6.885006417311875</v>
      </c>
      <c r="P173" s="29">
        <f t="shared" si="46"/>
        <v>7.282464985604411</v>
      </c>
      <c r="Q173" s="29">
        <f t="shared" si="46"/>
        <v>7.828833656049396</v>
      </c>
      <c r="R173" s="29">
        <f t="shared" si="46"/>
        <v>7.736451600148532</v>
      </c>
      <c r="S173" s="29">
        <f t="shared" si="46"/>
        <v>7.647975099848911</v>
      </c>
      <c r="T173" s="29">
        <f t="shared" si="46"/>
        <v>7.025167872726465</v>
      </c>
      <c r="U173" s="29">
        <f t="shared" si="46"/>
        <v>7.900971807943414</v>
      </c>
      <c r="V173" s="29">
        <f t="shared" si="46"/>
        <v>8.343519604254734</v>
      </c>
      <c r="W173" s="29">
        <f t="shared" si="46"/>
        <v>9.431377971539085</v>
      </c>
      <c r="X173" s="29">
        <f t="shared" si="46"/>
        <v>10.992327897368083</v>
      </c>
      <c r="Y173" s="29">
        <f t="shared" si="46"/>
        <v>11.102665839713211</v>
      </c>
      <c r="Z173" s="29">
        <f t="shared" si="46"/>
        <v>10.744572897987604</v>
      </c>
      <c r="AA173" s="29">
        <f t="shared" si="46"/>
        <v>12.356270519866372</v>
      </c>
      <c r="AB173" s="29">
        <f t="shared" si="46"/>
        <v>13.186744579663955</v>
      </c>
      <c r="AC173" s="29">
        <f t="shared" si="46"/>
        <v>12.15852643506423</v>
      </c>
    </row>
    <row r="174" spans="1:29" ht="15" customHeight="1">
      <c r="A174" s="19" t="s">
        <v>6</v>
      </c>
      <c r="B174" s="30">
        <f t="shared" si="46"/>
        <v>0.5723256496601643</v>
      </c>
      <c r="C174" s="30">
        <f t="shared" si="46"/>
        <v>0.43412506896399455</v>
      </c>
      <c r="D174" s="30">
        <f t="shared" si="46"/>
        <v>0.4084871237576263</v>
      </c>
      <c r="E174" s="30">
        <f t="shared" si="46"/>
        <v>0.45083066919137</v>
      </c>
      <c r="F174" s="30">
        <f t="shared" si="46"/>
        <v>0.15615178975363775</v>
      </c>
      <c r="G174" s="30">
        <f t="shared" si="46"/>
        <v>0.1727355631359885</v>
      </c>
      <c r="H174" s="30">
        <f t="shared" si="46"/>
        <v>0.1379207441558773</v>
      </c>
      <c r="I174" s="30">
        <f t="shared" si="46"/>
        <v>0.15341281764775952</v>
      </c>
      <c r="J174" s="30">
        <f t="shared" si="46"/>
        <v>0.1561675250167556</v>
      </c>
      <c r="K174" s="30">
        <f t="shared" si="46"/>
        <v>0.18240293527003662</v>
      </c>
      <c r="L174" s="30">
        <f t="shared" si="46"/>
        <v>0.21890889318869067</v>
      </c>
      <c r="M174" s="30">
        <f t="shared" si="46"/>
        <v>0.2774216158802</v>
      </c>
      <c r="N174" s="30">
        <f t="shared" si="46"/>
        <v>0.2827259939522193</v>
      </c>
      <c r="O174" s="30">
        <f t="shared" si="46"/>
        <v>0.293072968210561</v>
      </c>
      <c r="P174" s="30">
        <f t="shared" si="46"/>
        <v>0.2947995573948395</v>
      </c>
      <c r="Q174" s="30">
        <f t="shared" si="46"/>
        <v>0.24448678051685635</v>
      </c>
      <c r="R174" s="30">
        <f t="shared" si="46"/>
        <v>0.2323738172556729</v>
      </c>
      <c r="S174" s="30">
        <f t="shared" si="46"/>
        <v>0.23662445680889196</v>
      </c>
      <c r="T174" s="30">
        <f t="shared" si="46"/>
        <v>0.2778394514391799</v>
      </c>
      <c r="U174" s="30">
        <f t="shared" si="46"/>
        <v>0.26732007148309933</v>
      </c>
      <c r="V174" s="30">
        <f t="shared" si="46"/>
        <v>0.2896691434402869</v>
      </c>
      <c r="W174" s="30">
        <f t="shared" si="46"/>
        <v>0.35059121449640734</v>
      </c>
      <c r="X174" s="30">
        <f t="shared" si="46"/>
        <v>0.42811756640990367</v>
      </c>
      <c r="Y174" s="30">
        <f t="shared" si="46"/>
        <v>0.3947679197947911</v>
      </c>
      <c r="Z174" s="30">
        <f t="shared" si="46"/>
        <v>0.3672014488973477</v>
      </c>
      <c r="AA174" s="30">
        <f t="shared" si="46"/>
        <v>0.36322136905942914</v>
      </c>
      <c r="AB174" s="30">
        <f t="shared" si="46"/>
        <v>0.39270236612611376</v>
      </c>
      <c r="AC174" s="30">
        <f t="shared" si="46"/>
        <v>0.5178886380140731</v>
      </c>
    </row>
    <row r="175" spans="1:29" ht="15" customHeight="1">
      <c r="A175" s="19" t="s">
        <v>7</v>
      </c>
      <c r="B175" s="30">
        <f t="shared" si="46"/>
        <v>0.11780031115530462</v>
      </c>
      <c r="C175" s="30">
        <f t="shared" si="46"/>
        <v>0.06996067120481976</v>
      </c>
      <c r="D175" s="30">
        <f t="shared" si="46"/>
        <v>0.12065431641896893</v>
      </c>
      <c r="E175" s="30">
        <f t="shared" si="46"/>
        <v>0.05393956286218611</v>
      </c>
      <c r="F175" s="30">
        <f t="shared" si="46"/>
        <v>0.12543947091583696</v>
      </c>
      <c r="G175" s="30">
        <f t="shared" si="46"/>
        <v>0.07606825734140395</v>
      </c>
      <c r="H175" s="30">
        <f t="shared" si="46"/>
        <v>0.10479290514846074</v>
      </c>
      <c r="I175" s="30">
        <f t="shared" si="46"/>
        <v>0.09890926939378748</v>
      </c>
      <c r="J175" s="30">
        <f t="shared" si="46"/>
        <v>0.09095787241743823</v>
      </c>
      <c r="K175" s="30">
        <f t="shared" si="46"/>
        <v>0.08851355761920296</v>
      </c>
      <c r="L175" s="30">
        <f t="shared" si="46"/>
        <v>0.09799338007791825</v>
      </c>
      <c r="M175" s="30">
        <f t="shared" si="46"/>
        <v>0.1953168409913456</v>
      </c>
      <c r="N175" s="30">
        <f t="shared" si="46"/>
        <v>0.23661735337409281</v>
      </c>
      <c r="O175" s="30">
        <f t="shared" si="46"/>
        <v>0.22452673017798974</v>
      </c>
      <c r="P175" s="30">
        <f t="shared" si="46"/>
        <v>0.2157652898812055</v>
      </c>
      <c r="Q175" s="30">
        <f t="shared" si="46"/>
        <v>0.18683615346202787</v>
      </c>
      <c r="R175" s="30">
        <f t="shared" si="46"/>
        <v>0.1534991462721075</v>
      </c>
      <c r="S175" s="30">
        <f t="shared" si="46"/>
        <v>0.10786118636981745</v>
      </c>
      <c r="T175" s="30">
        <f t="shared" si="46"/>
        <v>0.1600102141129904</v>
      </c>
      <c r="U175" s="30">
        <f t="shared" si="46"/>
        <v>0.15172092570166482</v>
      </c>
      <c r="V175" s="30">
        <f t="shared" si="46"/>
        <v>0.16707317828468052</v>
      </c>
      <c r="W175" s="30">
        <f t="shared" si="46"/>
        <v>0.21306994207834073</v>
      </c>
      <c r="X175" s="30">
        <f t="shared" si="46"/>
        <v>0.25851774098788877</v>
      </c>
      <c r="Y175" s="30">
        <f t="shared" si="46"/>
        <v>0.21220392450580586</v>
      </c>
      <c r="Z175" s="30">
        <f t="shared" si="46"/>
        <v>0.2688651619324729</v>
      </c>
      <c r="AA175" s="30">
        <f t="shared" si="46"/>
        <v>0.26669485017506434</v>
      </c>
      <c r="AB175" s="30">
        <f t="shared" si="46"/>
        <v>0.2621382226645339</v>
      </c>
      <c r="AC175" s="30">
        <f t="shared" si="46"/>
        <v>0.20545291019423553</v>
      </c>
    </row>
    <row r="176" spans="1:29" ht="15" customHeight="1">
      <c r="A176" s="19" t="s">
        <v>8</v>
      </c>
      <c r="B176" s="30">
        <f t="shared" si="46"/>
        <v>0.026938002187964397</v>
      </c>
      <c r="C176" s="30">
        <f t="shared" si="46"/>
        <v>0.016996095264447737</v>
      </c>
      <c r="D176" s="30">
        <f t="shared" si="46"/>
        <v>0.07218148539465907</v>
      </c>
      <c r="E176" s="30">
        <f t="shared" si="46"/>
        <v>0.10567751091367075</v>
      </c>
      <c r="F176" s="30">
        <f t="shared" si="46"/>
        <v>0.15494919895577206</v>
      </c>
      <c r="G176" s="30">
        <f t="shared" si="46"/>
        <v>0.28466212714819666</v>
      </c>
      <c r="H176" s="30">
        <f t="shared" si="46"/>
        <v>0.13671762162435794</v>
      </c>
      <c r="I176" s="30">
        <f t="shared" si="46"/>
        <v>0.3942821560766049</v>
      </c>
      <c r="J176" s="30">
        <f t="shared" si="46"/>
        <v>0.16511346440387342</v>
      </c>
      <c r="K176" s="30">
        <f t="shared" si="46"/>
        <v>0.12197125236313891</v>
      </c>
      <c r="L176" s="30">
        <f t="shared" si="46"/>
        <v>0.0868719332334383</v>
      </c>
      <c r="M176" s="30">
        <f t="shared" si="46"/>
        <v>0.058058744646429385</v>
      </c>
      <c r="N176" s="30">
        <f t="shared" si="46"/>
        <v>0.30332939205656345</v>
      </c>
      <c r="O176" s="30">
        <f t="shared" si="46"/>
        <v>0.224777622945729</v>
      </c>
      <c r="P176" s="30">
        <f t="shared" si="46"/>
        <v>0.0409321557293961</v>
      </c>
      <c r="Q176" s="30">
        <f t="shared" si="46"/>
        <v>0.08174899637382337</v>
      </c>
      <c r="R176" s="30">
        <f t="shared" si="46"/>
        <v>0.053436587800244524</v>
      </c>
      <c r="S176" s="30">
        <f t="shared" si="46"/>
        <v>0.03721701677421597</v>
      </c>
      <c r="T176" s="30">
        <f t="shared" si="46"/>
        <v>0.04150862972000891</v>
      </c>
      <c r="U176" s="30">
        <f t="shared" si="46"/>
        <v>0.14515047565814243</v>
      </c>
      <c r="V176" s="30">
        <f t="shared" si="46"/>
        <v>0.04551129466443742</v>
      </c>
      <c r="W176" s="30">
        <f t="shared" si="46"/>
        <v>0.031198643264582274</v>
      </c>
      <c r="X176" s="30">
        <f t="shared" si="46"/>
        <v>0.01882047650615398</v>
      </c>
      <c r="Y176" s="30">
        <f t="shared" si="46"/>
        <v>0.0582822771540003</v>
      </c>
      <c r="Z176" s="30">
        <f t="shared" si="46"/>
        <v>0.03590317882580267</v>
      </c>
      <c r="AA176" s="30">
        <f t="shared" si="46"/>
        <v>0.032723844387999974</v>
      </c>
      <c r="AB176" s="30">
        <f t="shared" si="46"/>
        <v>0.048497057867124875</v>
      </c>
      <c r="AC176" s="30">
        <f t="shared" si="46"/>
        <v>0.06539016134821332</v>
      </c>
    </row>
    <row r="177" spans="1:29" ht="15" customHeight="1">
      <c r="A177" s="19" t="s">
        <v>9</v>
      </c>
      <c r="B177" s="30">
        <f t="shared" si="46"/>
        <v>0.35575266381565684</v>
      </c>
      <c r="C177" s="30">
        <f t="shared" si="46"/>
        <v>0.2914369203485147</v>
      </c>
      <c r="D177" s="30">
        <f t="shared" si="46"/>
        <v>0.22539460456195</v>
      </c>
      <c r="E177" s="30">
        <f t="shared" si="46"/>
        <v>0.24883251030950976</v>
      </c>
      <c r="F177" s="30">
        <f t="shared" si="46"/>
        <v>0.2547333995171409</v>
      </c>
      <c r="G177" s="30">
        <f t="shared" si="46"/>
        <v>0.33264422801930454</v>
      </c>
      <c r="H177" s="30">
        <f t="shared" si="46"/>
        <v>0.045420207197668545</v>
      </c>
      <c r="I177" s="30">
        <f t="shared" si="46"/>
        <v>0.10605922676110958</v>
      </c>
      <c r="J177" s="30">
        <f t="shared" si="46"/>
        <v>0.08018927089451712</v>
      </c>
      <c r="K177" s="30">
        <f t="shared" si="46"/>
        <v>0.06591713082757869</v>
      </c>
      <c r="L177" s="30">
        <f t="shared" si="46"/>
        <v>0.18911657703162782</v>
      </c>
      <c r="M177" s="30">
        <f t="shared" si="46"/>
        <v>0.4759537449421934</v>
      </c>
      <c r="N177" s="30">
        <f t="shared" si="46"/>
        <v>0.728557022585388</v>
      </c>
      <c r="O177" s="30">
        <f t="shared" si="46"/>
        <v>1.9631227557548154</v>
      </c>
      <c r="P177" s="30">
        <f t="shared" si="46"/>
        <v>1.8131753319606214</v>
      </c>
      <c r="Q177" s="30">
        <f t="shared" si="46"/>
        <v>0.08338923713722647</v>
      </c>
      <c r="R177" s="30">
        <f t="shared" si="46"/>
        <v>0.04806156511398833</v>
      </c>
      <c r="S177" s="30">
        <f t="shared" si="46"/>
        <v>0.1939848696859342</v>
      </c>
      <c r="T177" s="30">
        <f t="shared" si="46"/>
        <v>0.0496485321435439</v>
      </c>
      <c r="U177" s="30">
        <f t="shared" si="46"/>
        <v>0.03698502247308113</v>
      </c>
      <c r="V177" s="30">
        <f t="shared" si="46"/>
        <v>0.030468495105788654</v>
      </c>
      <c r="W177" s="30">
        <f t="shared" si="46"/>
        <v>0.03701064494544472</v>
      </c>
      <c r="X177" s="30">
        <f t="shared" si="46"/>
        <v>0.038865224131322276</v>
      </c>
      <c r="Y177" s="30">
        <f t="shared" si="46"/>
        <v>0.04313496633314279</v>
      </c>
      <c r="Z177" s="30">
        <f t="shared" si="46"/>
        <v>0.2876688628711284</v>
      </c>
      <c r="AA177" s="30">
        <f t="shared" si="46"/>
        <v>0.0620804437285948</v>
      </c>
      <c r="AB177" s="30">
        <f t="shared" si="46"/>
        <v>0.45272758589972145</v>
      </c>
      <c r="AC177" s="30">
        <f t="shared" si="46"/>
        <v>0.2746026810680868</v>
      </c>
    </row>
    <row r="178" spans="1:29" ht="15" customHeight="1">
      <c r="A178" s="19" t="s">
        <v>10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>
        <f>(S12/S$166)*100</f>
        <v>0.001864002291236322</v>
      </c>
      <c r="T178" s="30">
        <f aca="true" t="shared" si="47" ref="T178:AA178">T12/T$166</f>
        <v>7.028079647621931E-06</v>
      </c>
      <c r="U178" s="30">
        <f t="shared" si="47"/>
        <v>0.00016156700527288352</v>
      </c>
      <c r="V178" s="30">
        <f t="shared" si="47"/>
        <v>1.4836225741768157E-05</v>
      </c>
      <c r="W178" s="30">
        <f t="shared" si="47"/>
        <v>1.6254595124073205E-05</v>
      </c>
      <c r="X178" s="30">
        <f t="shared" si="47"/>
        <v>1.0773223904644811E-05</v>
      </c>
      <c r="Y178" s="30">
        <f t="shared" si="47"/>
        <v>5.677520958773534E-05</v>
      </c>
      <c r="Z178" s="30">
        <f t="shared" si="47"/>
        <v>8.982124799007439E-05</v>
      </c>
      <c r="AA178" s="30">
        <f t="shared" si="47"/>
        <v>0.00012108626982106688</v>
      </c>
      <c r="AB178" s="30">
        <f t="shared" si="46"/>
        <v>0.014982707990181053</v>
      </c>
      <c r="AC178" s="30">
        <f t="shared" si="46"/>
        <v>0.02604463160354916</v>
      </c>
    </row>
    <row r="179" spans="1:29" ht="15" customHeight="1">
      <c r="A179" s="19" t="s">
        <v>17</v>
      </c>
      <c r="B179" s="30">
        <f aca="true" t="shared" si="48" ref="B179:R180">(B13/B$166)*100</f>
        <v>2.5112204261891256</v>
      </c>
      <c r="C179" s="30">
        <f t="shared" si="48"/>
        <v>2.250467466759937</v>
      </c>
      <c r="D179" s="30">
        <f t="shared" si="48"/>
        <v>2.005492338861731</v>
      </c>
      <c r="E179" s="30">
        <f t="shared" si="48"/>
        <v>2.73035262217153</v>
      </c>
      <c r="F179" s="30">
        <f t="shared" si="48"/>
        <v>2.829264448117205</v>
      </c>
      <c r="G179" s="30">
        <f t="shared" si="48"/>
        <v>2.423523657266039</v>
      </c>
      <c r="H179" s="30">
        <f t="shared" si="48"/>
        <v>1.9553818892502652</v>
      </c>
      <c r="I179" s="30">
        <f t="shared" si="48"/>
        <v>2.3146773955769118</v>
      </c>
      <c r="J179" s="30">
        <f t="shared" si="48"/>
        <v>2.5202701736257493</v>
      </c>
      <c r="K179" s="30">
        <f t="shared" si="48"/>
        <v>2.3640235379196484</v>
      </c>
      <c r="L179" s="30">
        <f t="shared" si="48"/>
        <v>2.6659791413906575</v>
      </c>
      <c r="M179" s="30">
        <f t="shared" si="48"/>
        <v>2.9614110923052346</v>
      </c>
      <c r="N179" s="30">
        <f t="shared" si="48"/>
        <v>2.8798548595267213</v>
      </c>
      <c r="O179" s="30">
        <f t="shared" si="48"/>
        <v>3.1450869198822624</v>
      </c>
      <c r="P179" s="30">
        <f t="shared" si="48"/>
        <v>3.094555948724318</v>
      </c>
      <c r="Q179" s="30">
        <f t="shared" si="48"/>
        <v>2.951207290592307</v>
      </c>
      <c r="R179" s="30">
        <f t="shared" si="48"/>
        <v>3.468670580551648</v>
      </c>
      <c r="S179" s="30">
        <f>(S13/S$166)*100</f>
        <v>3.289697223279576</v>
      </c>
      <c r="T179" s="30">
        <f aca="true" t="shared" si="49" ref="T179:AA180">(T13/T$166)*100</f>
        <v>3.3849766404230306</v>
      </c>
      <c r="U179" s="30">
        <f t="shared" si="49"/>
        <v>3.6368664475041745</v>
      </c>
      <c r="V179" s="30">
        <f t="shared" si="49"/>
        <v>4.062463291059554</v>
      </c>
      <c r="W179" s="30">
        <f t="shared" si="49"/>
        <v>4.116193449529102</v>
      </c>
      <c r="X179" s="30">
        <f t="shared" si="49"/>
        <v>4.495219969596742</v>
      </c>
      <c r="Y179" s="30">
        <f t="shared" si="49"/>
        <v>4.8408473834320755</v>
      </c>
      <c r="Z179" s="30">
        <f t="shared" si="49"/>
        <v>4.544988257219934</v>
      </c>
      <c r="AA179" s="30">
        <f t="shared" si="49"/>
        <v>4.615854776979339</v>
      </c>
      <c r="AB179" s="30">
        <f t="shared" si="46"/>
        <v>4.813292094655868</v>
      </c>
      <c r="AC179" s="30">
        <f t="shared" si="46"/>
        <v>4.231139005283675</v>
      </c>
    </row>
    <row r="180" spans="1:29" ht="15" customHeight="1">
      <c r="A180" s="19" t="s">
        <v>11</v>
      </c>
      <c r="B180" s="30">
        <f t="shared" si="48"/>
        <v>1.5854938430630474</v>
      </c>
      <c r="C180" s="30">
        <f t="shared" si="48"/>
        <v>2.3181883424647904</v>
      </c>
      <c r="D180" s="30">
        <f t="shared" si="48"/>
        <v>1.3032452441728601</v>
      </c>
      <c r="E180" s="30">
        <f t="shared" si="48"/>
        <v>0.7087198222449018</v>
      </c>
      <c r="F180" s="30">
        <f t="shared" si="48"/>
        <v>0.9108237689065861</v>
      </c>
      <c r="G180" s="30">
        <f t="shared" si="48"/>
        <v>0.7193324540098689</v>
      </c>
      <c r="H180" s="30">
        <f t="shared" si="48"/>
        <v>0.8343887919368005</v>
      </c>
      <c r="I180" s="30">
        <f t="shared" si="48"/>
        <v>0.4498018954544857</v>
      </c>
      <c r="J180" s="30">
        <f t="shared" si="48"/>
        <v>0.08464876102094325</v>
      </c>
      <c r="K180" s="30">
        <f t="shared" si="48"/>
        <v>0.593546027156201</v>
      </c>
      <c r="L180" s="30">
        <f t="shared" si="48"/>
        <v>0.24089779176894288</v>
      </c>
      <c r="M180" s="30">
        <f t="shared" si="48"/>
        <v>0.6547332519327833</v>
      </c>
      <c r="N180" s="30">
        <f t="shared" si="48"/>
        <v>0.9497345825433287</v>
      </c>
      <c r="O180" s="30">
        <f t="shared" si="48"/>
        <v>1.0344194203405168</v>
      </c>
      <c r="P180" s="30">
        <f t="shared" si="48"/>
        <v>1.82323670191403</v>
      </c>
      <c r="Q180" s="30">
        <f t="shared" si="48"/>
        <v>2.217290930758255</v>
      </c>
      <c r="R180" s="30">
        <f t="shared" si="48"/>
        <v>1.0914342072430219</v>
      </c>
      <c r="S180" s="30">
        <f>(S14/S$166)*100</f>
        <v>0.5455178692036918</v>
      </c>
      <c r="T180" s="30">
        <f t="shared" si="49"/>
        <v>0.06888555491049637</v>
      </c>
      <c r="U180" s="30">
        <f t="shared" si="49"/>
        <v>0.3438379429817021</v>
      </c>
      <c r="V180" s="30">
        <f t="shared" si="49"/>
        <v>0</v>
      </c>
      <c r="W180" s="30">
        <f t="shared" si="49"/>
        <v>0.43168207179950324</v>
      </c>
      <c r="X180" s="30">
        <f t="shared" si="49"/>
        <v>1.3654985291174255</v>
      </c>
      <c r="Y180" s="30">
        <f t="shared" si="49"/>
        <v>0.8300616283508363</v>
      </c>
      <c r="Z180" s="30">
        <f t="shared" si="49"/>
        <v>0.37394074348762235</v>
      </c>
      <c r="AA180" s="30">
        <f t="shared" si="49"/>
        <v>0.6951312297343996</v>
      </c>
      <c r="AB180" s="30">
        <f t="shared" si="46"/>
        <v>0.43568498639722725</v>
      </c>
      <c r="AC180" s="30">
        <f t="shared" si="46"/>
        <v>0.2424832850596396</v>
      </c>
    </row>
    <row r="181" spans="1:29" ht="15" customHeight="1">
      <c r="A181" s="19" t="s">
        <v>12</v>
      </c>
      <c r="B181" s="30">
        <f>(B15/B$166)*100</f>
        <v>0.5535118068622209</v>
      </c>
      <c r="C181" s="30">
        <f>(C15/C$166)*100</f>
        <v>0.10171306623374926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>
        <f t="shared" si="46"/>
        <v>0</v>
      </c>
      <c r="AC181" s="30">
        <f t="shared" si="46"/>
        <v>0</v>
      </c>
    </row>
    <row r="182" spans="1:29" ht="15" customHeight="1">
      <c r="A182" s="19" t="s">
        <v>13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>
        <f aca="true" t="shared" si="50" ref="Q182:AC182">(Q16/Q$166)*100</f>
        <v>2.0598205140537353</v>
      </c>
      <c r="R182" s="30">
        <f t="shared" si="50"/>
        <v>2.0942999442894763</v>
      </c>
      <c r="S182" s="30">
        <f t="shared" si="50"/>
        <v>3.235208475435547</v>
      </c>
      <c r="T182" s="30">
        <f t="shared" si="50"/>
        <v>3.0415960420124537</v>
      </c>
      <c r="U182" s="30">
        <f t="shared" si="50"/>
        <v>3.3029342216142608</v>
      </c>
      <c r="V182" s="30">
        <f t="shared" si="50"/>
        <v>3.7468505791258098</v>
      </c>
      <c r="W182" s="30">
        <f t="shared" si="50"/>
        <v>4.250006545913297</v>
      </c>
      <c r="X182" s="30">
        <f t="shared" si="50"/>
        <v>4.3862110682281825</v>
      </c>
      <c r="Y182" s="30">
        <f t="shared" si="50"/>
        <v>4.717690219183785</v>
      </c>
      <c r="Z182" s="30">
        <f t="shared" si="50"/>
        <v>4.85702311995429</v>
      </c>
      <c r="AA182" s="30">
        <f t="shared" si="50"/>
        <v>4.8781031030335535</v>
      </c>
      <c r="AB182" s="30">
        <f t="shared" si="50"/>
        <v>6.766719558063185</v>
      </c>
      <c r="AC182" s="30">
        <f t="shared" si="50"/>
        <v>4.4359540975601615</v>
      </c>
    </row>
    <row r="183" spans="1:29" ht="15" customHeight="1">
      <c r="A183" s="19" t="s">
        <v>14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>
        <f>(R17/R$166)*100</f>
        <v>0.5923754221484863</v>
      </c>
      <c r="S183" s="30"/>
      <c r="T183" s="30"/>
      <c r="U183" s="30"/>
      <c r="V183" s="30"/>
      <c r="W183" s="30"/>
      <c r="X183" s="30"/>
      <c r="Y183" s="30"/>
      <c r="Z183" s="30"/>
      <c r="AA183" s="30">
        <f>(AA17/AA$166)*100</f>
        <v>1.4303522757858864</v>
      </c>
      <c r="AB183" s="30">
        <f>(AB17/AB$166)*100</f>
        <v>0</v>
      </c>
      <c r="AC183" s="30">
        <f>(AC17/AC$166)*100</f>
        <v>2.159571024932598</v>
      </c>
    </row>
    <row r="184" spans="1:29" ht="15" customHeight="1">
      <c r="A184" s="19" t="s">
        <v>15</v>
      </c>
      <c r="B184" s="30">
        <f>(B18/B$166)*100</f>
        <v>0.40235968347419837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</row>
    <row r="185" spans="1:29" ht="15" customHeight="1">
      <c r="A185" s="19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spans="1:29" s="11" customFormat="1" ht="15" customHeight="1">
      <c r="A186" s="8" t="s">
        <v>22</v>
      </c>
      <c r="B186" s="29">
        <f aca="true" t="shared" si="51" ref="B186:AC186">(B20/B$166)*100</f>
        <v>6.125402386407683</v>
      </c>
      <c r="C186" s="29">
        <f t="shared" si="51"/>
        <v>5.482887631240253</v>
      </c>
      <c r="D186" s="29">
        <f t="shared" si="51"/>
        <v>4.1354551131677955</v>
      </c>
      <c r="E186" s="29">
        <f t="shared" si="51"/>
        <v>4.2983526976931685</v>
      </c>
      <c r="F186" s="29">
        <f t="shared" si="51"/>
        <v>4.431362076166179</v>
      </c>
      <c r="G186" s="29">
        <f t="shared" si="51"/>
        <v>4.008966286920802</v>
      </c>
      <c r="H186" s="29">
        <f t="shared" si="51"/>
        <v>3.2146221593134303</v>
      </c>
      <c r="I186" s="29">
        <f t="shared" si="51"/>
        <v>3.517142760910659</v>
      </c>
      <c r="J186" s="29">
        <f t="shared" si="51"/>
        <v>3.0973461687414683</v>
      </c>
      <c r="K186" s="29">
        <f t="shared" si="51"/>
        <v>3.416374441155807</v>
      </c>
      <c r="L186" s="29">
        <f t="shared" si="51"/>
        <v>3.499767913129874</v>
      </c>
      <c r="M186" s="29">
        <f t="shared" si="51"/>
        <v>4.622895018060714</v>
      </c>
      <c r="N186" s="29">
        <f t="shared" si="51"/>
        <v>5.380819305673072</v>
      </c>
      <c r="O186" s="29">
        <f t="shared" si="51"/>
        <v>6.885006417311873</v>
      </c>
      <c r="P186" s="29">
        <f t="shared" si="51"/>
        <v>7.282464910590655</v>
      </c>
      <c r="Q186" s="29">
        <f t="shared" si="51"/>
        <v>7.828833656049396</v>
      </c>
      <c r="R186" s="29">
        <f t="shared" si="51"/>
        <v>7.736451600148532</v>
      </c>
      <c r="S186" s="29">
        <f t="shared" si="51"/>
        <v>7.647975099848911</v>
      </c>
      <c r="T186" s="29">
        <f t="shared" si="51"/>
        <v>7.025167872726465</v>
      </c>
      <c r="U186" s="29">
        <f t="shared" si="51"/>
        <v>7.900971807943414</v>
      </c>
      <c r="V186" s="29">
        <f t="shared" si="51"/>
        <v>8.343519604254732</v>
      </c>
      <c r="W186" s="29">
        <f t="shared" si="51"/>
        <v>9.431377971539085</v>
      </c>
      <c r="X186" s="29">
        <f t="shared" si="51"/>
        <v>10.992327897368085</v>
      </c>
      <c r="Y186" s="29">
        <f t="shared" si="51"/>
        <v>11.102665839713211</v>
      </c>
      <c r="Z186" s="29">
        <f t="shared" si="51"/>
        <v>10.744572897987608</v>
      </c>
      <c r="AA186" s="29">
        <f t="shared" si="51"/>
        <v>12.356270519866374</v>
      </c>
      <c r="AB186" s="29">
        <f t="shared" si="51"/>
        <v>13.186744579663953</v>
      </c>
      <c r="AC186" s="29">
        <f t="shared" si="51"/>
        <v>12.158526435064228</v>
      </c>
    </row>
    <row r="187" spans="1:29" ht="15" customHeight="1">
      <c r="A187" s="19" t="s">
        <v>33</v>
      </c>
      <c r="B187" s="30">
        <f aca="true" t="shared" si="52" ref="B187:AC187">(B21/B$166)*100</f>
        <v>1.134389203248723</v>
      </c>
      <c r="C187" s="30">
        <f t="shared" si="52"/>
        <v>1.3251684199210492</v>
      </c>
      <c r="D187" s="30">
        <f t="shared" si="52"/>
        <v>1.3911783697998745</v>
      </c>
      <c r="E187" s="30">
        <f t="shared" si="52"/>
        <v>1.5083062921314825</v>
      </c>
      <c r="F187" s="30">
        <f t="shared" si="52"/>
        <v>1.1981504626120358</v>
      </c>
      <c r="G187" s="30">
        <f t="shared" si="52"/>
        <v>1.2049493204499333</v>
      </c>
      <c r="H187" s="30">
        <f t="shared" si="52"/>
        <v>1.0689230733330572</v>
      </c>
      <c r="I187" s="30">
        <f t="shared" si="52"/>
        <v>1.167814163495957</v>
      </c>
      <c r="J187" s="30">
        <f t="shared" si="52"/>
        <v>1.1304189656996664</v>
      </c>
      <c r="K187" s="30">
        <f t="shared" si="52"/>
        <v>1.3773318175368334</v>
      </c>
      <c r="L187" s="30">
        <f t="shared" si="52"/>
        <v>1.7030093247146754</v>
      </c>
      <c r="M187" s="30">
        <f t="shared" si="52"/>
        <v>1.961928251909733</v>
      </c>
      <c r="N187" s="30">
        <f t="shared" si="52"/>
        <v>2.3572720567471794</v>
      </c>
      <c r="O187" s="30">
        <f t="shared" si="52"/>
        <v>2.3343148964130025</v>
      </c>
      <c r="P187" s="30">
        <f t="shared" si="52"/>
        <v>2.5113008222317728</v>
      </c>
      <c r="Q187" s="30">
        <f t="shared" si="52"/>
        <v>2.506877919511586</v>
      </c>
      <c r="R187" s="30">
        <f t="shared" si="52"/>
        <v>4.442348290279232</v>
      </c>
      <c r="S187" s="30">
        <f t="shared" si="52"/>
        <v>5.001797564458567</v>
      </c>
      <c r="T187" s="30">
        <f t="shared" si="52"/>
        <v>2.4059619724990906</v>
      </c>
      <c r="U187" s="30">
        <f t="shared" si="52"/>
        <v>2.5277837941212753</v>
      </c>
      <c r="V187" s="30">
        <f t="shared" si="52"/>
        <v>2.5130470058968766</v>
      </c>
      <c r="W187" s="30">
        <f t="shared" si="52"/>
        <v>2.8453661658835503</v>
      </c>
      <c r="X187" s="30">
        <f t="shared" si="52"/>
        <v>3.285843099563327</v>
      </c>
      <c r="Y187" s="30">
        <f t="shared" si="52"/>
        <v>3.426047613902552</v>
      </c>
      <c r="Z187" s="30">
        <f t="shared" si="52"/>
        <v>3.2850765767017656</v>
      </c>
      <c r="AA187" s="30">
        <f t="shared" si="52"/>
        <v>3.2958235635556368</v>
      </c>
      <c r="AB187" s="30">
        <f t="shared" si="52"/>
        <v>3.1524974866016886</v>
      </c>
      <c r="AC187" s="30">
        <f t="shared" si="52"/>
        <v>2.9300943423787382</v>
      </c>
    </row>
    <row r="188" spans="1:29" ht="15" customHeight="1">
      <c r="A188" s="20" t="s">
        <v>25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>
        <f aca="true" t="shared" si="53" ref="X188:AC198">(X22/X$166)*100</f>
        <v>2.876569210185439</v>
      </c>
      <c r="Y188" s="30">
        <f t="shared" si="53"/>
        <v>3.1131837316577253</v>
      </c>
      <c r="Z188" s="30">
        <f t="shared" si="53"/>
        <v>2.9904301713761603</v>
      </c>
      <c r="AA188" s="30">
        <f t="shared" si="53"/>
        <v>2.9856302214912973</v>
      </c>
      <c r="AB188" s="30">
        <f t="shared" si="53"/>
        <v>2.9135587881580824</v>
      </c>
      <c r="AC188" s="30">
        <f t="shared" si="53"/>
        <v>2.709066258774822</v>
      </c>
    </row>
    <row r="189" spans="1:29" ht="15" customHeight="1">
      <c r="A189" s="20" t="s">
        <v>26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>
        <f t="shared" si="53"/>
        <v>0.15493305741622346</v>
      </c>
      <c r="Y189" s="30">
        <f t="shared" si="53"/>
        <v>0.07562482703823384</v>
      </c>
      <c r="Z189" s="30">
        <f t="shared" si="53"/>
        <v>0.07279123065177283</v>
      </c>
      <c r="AA189" s="30">
        <f t="shared" si="53"/>
        <v>0.08414374139279979</v>
      </c>
      <c r="AB189" s="30">
        <f t="shared" si="53"/>
        <v>0.06970443615930878</v>
      </c>
      <c r="AC189" s="30">
        <f t="shared" si="53"/>
        <v>0.06352825054464413</v>
      </c>
    </row>
    <row r="190" spans="1:29" ht="15" customHeight="1">
      <c r="A190" s="20" t="s">
        <v>27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>
        <f t="shared" si="53"/>
        <v>0.25434083196166407</v>
      </c>
      <c r="Y190" s="30">
        <f t="shared" si="53"/>
        <v>0.23723905520659283</v>
      </c>
      <c r="Z190" s="30">
        <f t="shared" si="53"/>
        <v>0.2218551746738317</v>
      </c>
      <c r="AA190" s="30">
        <f t="shared" si="53"/>
        <v>0.22604960067153934</v>
      </c>
      <c r="AB190" s="30">
        <f t="shared" si="53"/>
        <v>0.16923426228429767</v>
      </c>
      <c r="AC190" s="30">
        <f t="shared" si="53"/>
        <v>0.15749983305927232</v>
      </c>
    </row>
    <row r="191" spans="1:29" ht="15" customHeight="1">
      <c r="A191" s="19" t="s">
        <v>18</v>
      </c>
      <c r="B191" s="30">
        <f aca="true" t="shared" si="54" ref="B191:W191">(B25/B$166)*100</f>
        <v>2.2159713704623094</v>
      </c>
      <c r="C191" s="30">
        <f t="shared" si="54"/>
        <v>2.093945287115255</v>
      </c>
      <c r="D191" s="30">
        <f t="shared" si="54"/>
        <v>0.8010602192392647</v>
      </c>
      <c r="E191" s="30">
        <f t="shared" si="54"/>
        <v>0.9377878359583415</v>
      </c>
      <c r="F191" s="30">
        <f t="shared" si="54"/>
        <v>1.2021590986049213</v>
      </c>
      <c r="G191" s="30">
        <f t="shared" si="54"/>
        <v>1.2394014190160003</v>
      </c>
      <c r="H191" s="30">
        <f t="shared" si="54"/>
        <v>0.9543373103699041</v>
      </c>
      <c r="I191" s="30">
        <f t="shared" si="54"/>
        <v>1.1752662317379547</v>
      </c>
      <c r="J191" s="30">
        <f t="shared" si="54"/>
        <v>0.7846995210673178</v>
      </c>
      <c r="K191" s="30">
        <f t="shared" si="54"/>
        <v>0.9571607308009631</v>
      </c>
      <c r="L191" s="30">
        <f t="shared" si="54"/>
        <v>0.9071549619649368</v>
      </c>
      <c r="M191" s="30">
        <f t="shared" si="54"/>
        <v>0.8589113932380696</v>
      </c>
      <c r="N191" s="30">
        <f t="shared" si="54"/>
        <v>1.0355374400469552</v>
      </c>
      <c r="O191" s="30">
        <f t="shared" si="54"/>
        <v>1.023098446829567</v>
      </c>
      <c r="P191" s="30">
        <f t="shared" si="54"/>
        <v>1.2287330377771373</v>
      </c>
      <c r="Q191" s="30">
        <f t="shared" si="54"/>
        <v>1.0882309281337748</v>
      </c>
      <c r="R191" s="30">
        <f t="shared" si="54"/>
        <v>0.9857333246773964</v>
      </c>
      <c r="S191" s="30">
        <f t="shared" si="54"/>
        <v>0.6914602654639236</v>
      </c>
      <c r="T191" s="30">
        <f t="shared" si="54"/>
        <v>0.39886357894532026</v>
      </c>
      <c r="U191" s="30">
        <f t="shared" si="54"/>
        <v>0.47282411679207453</v>
      </c>
      <c r="V191" s="30">
        <f t="shared" si="54"/>
        <v>0.5354510802154931</v>
      </c>
      <c r="W191" s="30">
        <f t="shared" si="54"/>
        <v>0.8127330722691605</v>
      </c>
      <c r="X191" s="30">
        <f t="shared" si="53"/>
        <v>0.7801990830247322</v>
      </c>
      <c r="Y191" s="30">
        <f t="shared" si="53"/>
        <v>0.8184186698076692</v>
      </c>
      <c r="Z191" s="30">
        <f t="shared" si="53"/>
        <v>0.553494171163645</v>
      </c>
      <c r="AA191" s="30">
        <f t="shared" si="53"/>
        <v>0.49828756310242567</v>
      </c>
      <c r="AB191" s="30">
        <f t="shared" si="53"/>
        <v>0.5412794278995564</v>
      </c>
      <c r="AC191" s="30">
        <f t="shared" si="53"/>
        <v>1.2016055315810121</v>
      </c>
    </row>
    <row r="192" spans="1:29" ht="15" customHeight="1">
      <c r="A192" s="21" t="s">
        <v>28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>
        <f t="shared" si="53"/>
        <v>0.013300181024546155</v>
      </c>
      <c r="Y192" s="30">
        <f t="shared" si="53"/>
        <v>0.00600911996411641</v>
      </c>
      <c r="Z192" s="30">
        <f t="shared" si="53"/>
        <v>0.006841060961576411</v>
      </c>
      <c r="AA192" s="30">
        <f t="shared" si="53"/>
        <v>0.006647736244259058</v>
      </c>
      <c r="AB192" s="30">
        <f t="shared" si="53"/>
        <v>0.01651940406404496</v>
      </c>
      <c r="AC192" s="30">
        <f t="shared" si="53"/>
        <v>0.013133237481532183</v>
      </c>
    </row>
    <row r="193" spans="1:29" ht="15" customHeight="1">
      <c r="A193" s="21" t="s">
        <v>29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>
        <f t="shared" si="53"/>
        <v>0.7668989020001862</v>
      </c>
      <c r="Y193" s="30">
        <f t="shared" si="53"/>
        <v>0.8124095498435526</v>
      </c>
      <c r="Z193" s="30">
        <f t="shared" si="53"/>
        <v>0.5466531102020686</v>
      </c>
      <c r="AA193" s="30">
        <f t="shared" si="53"/>
        <v>0.49163982685816654</v>
      </c>
      <c r="AB193" s="30">
        <f t="shared" si="53"/>
        <v>0.5247600238355115</v>
      </c>
      <c r="AC193" s="30">
        <f t="shared" si="53"/>
        <v>1.18847229409948</v>
      </c>
    </row>
    <row r="194" spans="1:29" ht="15" customHeight="1">
      <c r="A194" s="19" t="s">
        <v>19</v>
      </c>
      <c r="B194" s="30">
        <f aca="true" t="shared" si="55" ref="B194:W194">(B28/B$166)*100</f>
        <v>1.00397506567207</v>
      </c>
      <c r="C194" s="30">
        <f t="shared" si="55"/>
        <v>0.8897258241923688</v>
      </c>
      <c r="D194" s="30">
        <f t="shared" si="55"/>
        <v>0.8322387236167104</v>
      </c>
      <c r="E194" s="30">
        <f t="shared" si="55"/>
        <v>0.9646075072887049</v>
      </c>
      <c r="F194" s="30">
        <f t="shared" si="55"/>
        <v>0.9160966670203049</v>
      </c>
      <c r="G194" s="30">
        <f t="shared" si="55"/>
        <v>0.14546652759141826</v>
      </c>
      <c r="H194" s="30">
        <f t="shared" si="55"/>
        <v>0.13133621309190316</v>
      </c>
      <c r="I194" s="30">
        <f t="shared" si="55"/>
        <v>0.5138082039482533</v>
      </c>
      <c r="J194" s="30">
        <f t="shared" si="55"/>
        <v>0.6383563538958325</v>
      </c>
      <c r="K194" s="30">
        <f t="shared" si="55"/>
        <v>0.7212765207898171</v>
      </c>
      <c r="L194" s="30">
        <f t="shared" si="55"/>
        <v>0.8005262770641086</v>
      </c>
      <c r="M194" s="30">
        <f t="shared" si="55"/>
        <v>1.152626221047491</v>
      </c>
      <c r="N194" s="30">
        <f t="shared" si="55"/>
        <v>1.1189633146521736</v>
      </c>
      <c r="O194" s="30">
        <f t="shared" si="55"/>
        <v>2.510554146022575</v>
      </c>
      <c r="P194" s="30">
        <f t="shared" si="55"/>
        <v>2.752688260446318</v>
      </c>
      <c r="Q194" s="30">
        <f t="shared" si="55"/>
        <v>2.856477923786757</v>
      </c>
      <c r="R194" s="30">
        <f t="shared" si="55"/>
        <v>1.0776010649724792</v>
      </c>
      <c r="S194" s="30">
        <f t="shared" si="55"/>
        <v>1.1139042219103816</v>
      </c>
      <c r="T194" s="30">
        <f t="shared" si="55"/>
        <v>3.6582304851050034</v>
      </c>
      <c r="U194" s="30">
        <f t="shared" si="55"/>
        <v>4.3399413887984615</v>
      </c>
      <c r="V194" s="30">
        <f t="shared" si="55"/>
        <v>4.753459088799932</v>
      </c>
      <c r="W194" s="30">
        <f t="shared" si="55"/>
        <v>4.944657917582189</v>
      </c>
      <c r="X194" s="30">
        <f t="shared" si="53"/>
        <v>5.286175771939859</v>
      </c>
      <c r="Y194" s="30">
        <f t="shared" si="53"/>
        <v>5.2777709218115865</v>
      </c>
      <c r="Z194" s="30">
        <f t="shared" si="53"/>
        <v>5.13581553382651</v>
      </c>
      <c r="AA194" s="30">
        <f t="shared" si="53"/>
        <v>7.009565450365772</v>
      </c>
      <c r="AB194" s="30">
        <f t="shared" si="53"/>
        <v>7.852770788132582</v>
      </c>
      <c r="AC194" s="30">
        <f t="shared" si="53"/>
        <v>6.458743520613007</v>
      </c>
    </row>
    <row r="195" spans="1:29" ht="15" customHeight="1">
      <c r="A195" s="20" t="s">
        <v>30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>
        <f t="shared" si="53"/>
        <v>3.5172452711926296</v>
      </c>
      <c r="Y195" s="30">
        <f t="shared" si="53"/>
        <v>3.4335010536383535</v>
      </c>
      <c r="Z195" s="30">
        <f t="shared" si="53"/>
        <v>3.3511205575302476</v>
      </c>
      <c r="AA195" s="30">
        <f t="shared" si="53"/>
        <v>5.256855496770754</v>
      </c>
      <c r="AB195" s="30">
        <f t="shared" si="53"/>
        <v>5.870657264817513</v>
      </c>
      <c r="AC195" s="30">
        <f t="shared" si="53"/>
        <v>4.815271226513527</v>
      </c>
    </row>
    <row r="196" spans="1:29" ht="15" customHeight="1">
      <c r="A196" s="20" t="s">
        <v>31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>
        <f t="shared" si="53"/>
        <v>1.768930500747229</v>
      </c>
      <c r="Y196" s="30">
        <f t="shared" si="53"/>
        <v>1.844269868173233</v>
      </c>
      <c r="Z196" s="30">
        <f t="shared" si="53"/>
        <v>1.784694976296262</v>
      </c>
      <c r="AA196" s="30">
        <f t="shared" si="53"/>
        <v>1.7527099535950177</v>
      </c>
      <c r="AB196" s="30">
        <f t="shared" si="53"/>
        <v>1.982113523315069</v>
      </c>
      <c r="AC196" s="30">
        <f t="shared" si="53"/>
        <v>1.6434722940994801</v>
      </c>
    </row>
    <row r="197" spans="1:29" ht="15" customHeight="1">
      <c r="A197" s="19" t="s">
        <v>16</v>
      </c>
      <c r="B197" s="30">
        <f aca="true" t="shared" si="56" ref="B197:K197">(B31/B$166)*100</f>
        <v>0.8233194160781818</v>
      </c>
      <c r="C197" s="30">
        <f t="shared" si="56"/>
        <v>1.1740481000115799</v>
      </c>
      <c r="D197" s="30">
        <f t="shared" si="56"/>
        <v>1.1109778005119462</v>
      </c>
      <c r="E197" s="30">
        <f t="shared" si="56"/>
        <v>0.7356896036759948</v>
      </c>
      <c r="F197" s="30">
        <f t="shared" si="56"/>
        <v>1.109436264523328</v>
      </c>
      <c r="G197" s="30">
        <f t="shared" si="56"/>
        <v>0.8041800105997686</v>
      </c>
      <c r="H197" s="30">
        <f t="shared" si="56"/>
        <v>0.6923363944362483</v>
      </c>
      <c r="I197" s="30">
        <f t="shared" si="56"/>
        <v>0.660254161728494</v>
      </c>
      <c r="J197" s="30">
        <f t="shared" si="56"/>
        <v>0.3188748866874288</v>
      </c>
      <c r="K197" s="30">
        <f t="shared" si="56"/>
        <v>0.28595062207047717</v>
      </c>
      <c r="L197" s="30"/>
      <c r="M197" s="30">
        <f aca="true" t="shared" si="57" ref="M197:W197">(M31/M$166)*100</f>
        <v>0.6494291518654197</v>
      </c>
      <c r="N197" s="30">
        <f t="shared" si="57"/>
        <v>0.8690464942267636</v>
      </c>
      <c r="O197" s="30">
        <f t="shared" si="57"/>
        <v>0.817213007618063</v>
      </c>
      <c r="P197" s="30">
        <f t="shared" si="57"/>
        <v>0.7897427901354271</v>
      </c>
      <c r="Q197" s="30">
        <f t="shared" si="57"/>
        <v>1.37724688461728</v>
      </c>
      <c r="R197" s="30">
        <f t="shared" si="57"/>
        <v>1.0363690358372473</v>
      </c>
      <c r="S197" s="30">
        <f t="shared" si="57"/>
        <v>0.608472227281553</v>
      </c>
      <c r="T197" s="30">
        <f t="shared" si="57"/>
        <v>0.5621118361770526</v>
      </c>
      <c r="U197" s="30">
        <f t="shared" si="57"/>
        <v>0.5604225082316026</v>
      </c>
      <c r="V197" s="30">
        <f t="shared" si="57"/>
        <v>0.5335070244201059</v>
      </c>
      <c r="W197" s="30">
        <f t="shared" si="57"/>
        <v>0.4966870553911754</v>
      </c>
      <c r="X197" s="30">
        <f t="shared" si="53"/>
        <v>1.3060100281793732</v>
      </c>
      <c r="Y197" s="30">
        <f t="shared" si="53"/>
        <v>1.3014645026269749</v>
      </c>
      <c r="Z197" s="30">
        <f t="shared" si="53"/>
        <v>1.3551098780799626</v>
      </c>
      <c r="AA197" s="30">
        <f t="shared" si="53"/>
        <v>1.194590748379464</v>
      </c>
      <c r="AB197" s="30">
        <f t="shared" si="53"/>
        <v>1.274411123687769</v>
      </c>
      <c r="AC197" s="30">
        <f t="shared" si="53"/>
        <v>0.8974871455639675</v>
      </c>
    </row>
    <row r="198" spans="1:29" ht="15" customHeight="1">
      <c r="A198" s="19" t="s">
        <v>15</v>
      </c>
      <c r="B198" s="30">
        <f>(B32/B$166)*100</f>
        <v>0.7647399510027671</v>
      </c>
      <c r="C198" s="30"/>
      <c r="D198" s="30"/>
      <c r="E198" s="30">
        <f>(E32/E$166)*100</f>
        <v>0.15196145863864494</v>
      </c>
      <c r="F198" s="30">
        <f>(F32/F$166)*100</f>
        <v>0.005519583405588697</v>
      </c>
      <c r="G198" s="30"/>
      <c r="H198" s="30"/>
      <c r="I198" s="30"/>
      <c r="J198" s="30">
        <f>(J32/J$166)*100</f>
        <v>0.16739151124931226</v>
      </c>
      <c r="K198" s="30">
        <f>(K32/K$166)*100</f>
        <v>0.012026455801646189</v>
      </c>
      <c r="L198" s="30">
        <f>(L32/L$166)*100</f>
        <v>0.08907734938615391</v>
      </c>
      <c r="M198" s="30"/>
      <c r="N198" s="30"/>
      <c r="O198" s="30">
        <f>(O32/O$166)*100</f>
        <v>0.19982592042866687</v>
      </c>
      <c r="P198" s="30"/>
      <c r="Q198" s="30"/>
      <c r="R198" s="30">
        <f>(R32/R$166)*100</f>
        <v>0.19439988438217712</v>
      </c>
      <c r="S198" s="30">
        <f>(S32/S$166)*100</f>
        <v>0.23234082073448561</v>
      </c>
      <c r="T198" s="30"/>
      <c r="U198" s="30"/>
      <c r="V198" s="30">
        <f>(V32/V$166)*100</f>
        <v>0.008055404922326696</v>
      </c>
      <c r="W198" s="30">
        <f>(W32/W$166)*100</f>
        <v>0.33193376041300937</v>
      </c>
      <c r="X198" s="30">
        <f t="shared" si="53"/>
        <v>0.3340999146607927</v>
      </c>
      <c r="Y198" s="30">
        <f t="shared" si="53"/>
        <v>0.2789641315644282</v>
      </c>
      <c r="Z198" s="30">
        <f t="shared" si="53"/>
        <v>0.2537845858092853</v>
      </c>
      <c r="AA198" s="30">
        <f t="shared" si="53"/>
        <v>0.21968904191718192</v>
      </c>
      <c r="AB198" s="30">
        <f t="shared" si="53"/>
        <v>0.2586317777700683</v>
      </c>
      <c r="AC198" s="30">
        <f t="shared" si="53"/>
        <v>0.5349050524611237</v>
      </c>
    </row>
    <row r="199" spans="1:29" ht="15" customHeight="1">
      <c r="A199" s="19" t="s">
        <v>12</v>
      </c>
      <c r="B199" s="30">
        <f>(B33/B$166)*100</f>
        <v>0.18300737994363117</v>
      </c>
      <c r="C199" s="30"/>
      <c r="D199" s="30"/>
      <c r="E199" s="30"/>
      <c r="F199" s="30"/>
      <c r="G199" s="30">
        <f>(G33/G$166)*100</f>
        <v>0.6149690092636809</v>
      </c>
      <c r="H199" s="30">
        <f>(H33/H$166)*100</f>
        <v>0.36768916808231716</v>
      </c>
      <c r="I199" s="30"/>
      <c r="J199" s="30">
        <f>(J33/J$166)*100</f>
        <v>0.05760493014191057</v>
      </c>
      <c r="K199" s="30">
        <f>(K33/K$166)*100</f>
        <v>0.06262829415607003</v>
      </c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>
        <f>(AB33/AB$166)*100</f>
        <v>0</v>
      </c>
      <c r="AC199" s="30">
        <f>(AC33/AC$166)*100</f>
        <v>0</v>
      </c>
    </row>
    <row r="200" spans="1:29" ht="15" customHeight="1">
      <c r="A200" s="19" t="s">
        <v>23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>
        <f>(Z34/Z$166)*100</f>
        <v>0.16129215240643896</v>
      </c>
      <c r="AA200" s="30">
        <f>(AA34/AA$166)*100</f>
        <v>0.13831415254589371</v>
      </c>
      <c r="AB200" s="30">
        <f>(AB34/AB$166)*100</f>
        <v>0.10715397557229042</v>
      </c>
      <c r="AC200" s="30">
        <f>(AC34/AC$166)*100</f>
        <v>0.13569084246638233</v>
      </c>
    </row>
    <row r="201" spans="1:28" ht="15" customHeight="1">
      <c r="A201" s="19" t="s">
        <v>24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9" ht="15" customHeight="1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</row>
    <row r="203" spans="1:23" s="2" customFormat="1" ht="15" customHeight="1">
      <c r="A203" s="28" t="s">
        <v>32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6"/>
      <c r="Q203" s="26"/>
      <c r="R203" s="26"/>
      <c r="S203" s="26"/>
      <c r="T203" s="26"/>
      <c r="U203" s="26"/>
      <c r="V203" s="1"/>
      <c r="W203" s="1"/>
    </row>
    <row r="204" spans="1:138" ht="15" customHeight="1">
      <c r="A204" s="28" t="s">
        <v>40</v>
      </c>
      <c r="AC204" s="1" t="s">
        <v>5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</row>
    <row r="205" spans="20:138" ht="15" customHeight="1">
      <c r="T205" s="2"/>
      <c r="U205" s="2"/>
      <c r="V205" s="2"/>
      <c r="W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</row>
    <row r="206" spans="30:138" s="49" customFormat="1" ht="15" customHeight="1"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</row>
    <row r="207" spans="30:138" ht="15" customHeight="1"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</row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mergeCells count="10">
    <mergeCell ref="A2:AC2"/>
    <mergeCell ref="A3:AC3"/>
    <mergeCell ref="A44:AC44"/>
    <mergeCell ref="A45:AC45"/>
    <mergeCell ref="A168:AC168"/>
    <mergeCell ref="A169:AC169"/>
    <mergeCell ref="A85:AC85"/>
    <mergeCell ref="A86:AC86"/>
    <mergeCell ref="A127:AC127"/>
    <mergeCell ref="A128:AC12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2009-08-28T18:09:08Z</dcterms:created>
  <dcterms:modified xsi:type="dcterms:W3CDTF">2009-09-01T16:57:12Z</dcterms:modified>
  <cp:category/>
  <cp:version/>
  <cp:contentType/>
  <cp:contentStatus/>
</cp:coreProperties>
</file>