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Oaxaca" sheetId="1" r:id="rId1"/>
  </sheets>
  <externalReferences>
    <externalReference r:id="rId4"/>
    <externalReference r:id="rId5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<sst xmlns="http://schemas.openxmlformats.org/spreadsheetml/2006/main" count="193" uniqueCount="47">
  <si>
    <t>Concepto/Año</t>
  </si>
  <si>
    <t>(Estructura porcentual)</t>
  </si>
  <si>
    <t>(Variación porcentual real anual)</t>
  </si>
  <si>
    <t xml:space="preserve"> </t>
  </si>
  <si>
    <t>Impuestos</t>
  </si>
  <si>
    <t>Derechos</t>
  </si>
  <si>
    <t>Productos</t>
  </si>
  <si>
    <t>Aprovechamientos</t>
  </si>
  <si>
    <t>Contribución de mejoras</t>
  </si>
  <si>
    <t>Deuda Pública</t>
  </si>
  <si>
    <t>Por cuenta de terceros</t>
  </si>
  <si>
    <t xml:space="preserve">Transferencias </t>
  </si>
  <si>
    <t>Otros  Ingresos</t>
  </si>
  <si>
    <t>Disponibilidades</t>
  </si>
  <si>
    <t>Deuda pública</t>
  </si>
  <si>
    <t>( Miles de Pesos )</t>
  </si>
  <si>
    <t>Participaciones Federales</t>
  </si>
  <si>
    <t>Obras Públicas</t>
  </si>
  <si>
    <t>Transferencias</t>
  </si>
  <si>
    <t>Ingresos Totales</t>
  </si>
  <si>
    <t>(Porcentajes del PIB de Oaxaca)</t>
  </si>
  <si>
    <t>Gastos Totales</t>
  </si>
  <si>
    <t>Inversión Financiera</t>
  </si>
  <si>
    <t>Otros Egresos</t>
  </si>
  <si>
    <t xml:space="preserve">Servicios Personales </t>
  </si>
  <si>
    <t>Materiales y Suministros</t>
  </si>
  <si>
    <t>Servicios Generales</t>
  </si>
  <si>
    <t>Adquisición de bienes muebles e  inmuebles</t>
  </si>
  <si>
    <t>Obras Públicas y Acciones Sociales</t>
  </si>
  <si>
    <t>Subsidios, Transferencias y Ayudas</t>
  </si>
  <si>
    <t>Recursos Federales y Est. a municipios</t>
  </si>
  <si>
    <t xml:space="preserve">1/ A partir de 2002, cambia la clasificación utilizada en años anteriores, sin embargo para homegenizarla se siguió utilizando la misma clasificación y solamente se incorporaron los nuevos rubros en administrativos, obras públicas y transferencias. </t>
  </si>
  <si>
    <t>Administrativos 1/</t>
  </si>
  <si>
    <t>Deuda Pública (financiamiento)</t>
  </si>
  <si>
    <t>Transferencias (Aportaciones Federales)</t>
  </si>
  <si>
    <t>Oaxaca: Situación de las Finanzas Públicas, 1980-2007</t>
  </si>
  <si>
    <t>Oaxaca: Ingresos y Gastos como porcentaje del PIB, 1980-2007</t>
  </si>
  <si>
    <t>Nota 1: La disminución o aumento en algunos rubros de ingresos, se debe a que en 1980 entró en vigor el Impuesto al Valor Agregado (IVA), por lo que se abrogaron alrededor de 17 impuestos federales, estatales y/o municipales. Asimismo, los aumentos en el rubro de Participaciones se deben a que algunos estados se adhirieron al Sistema Nacional de Coordinación Fiscal.</t>
  </si>
  <si>
    <t>Nota 2: La suma de las cifras parciales puede no coincidir con el total debido al redondeo.</t>
  </si>
  <si>
    <t>Fuente: Elaborado por el Centro de Estudios de las Finanzas Públicas de la Cámara de Diputados con base en "Estadísticas de Finanzas Públicas Estatales y Municipales de México 1980 - 2007", INEGI.</t>
  </si>
  <si>
    <t>Indice de precios Implícito IPI 2003=100</t>
  </si>
  <si>
    <t>* Deflactado con el Indice de Precios Implícito del PIB 2003=100. Los deflactores del PIB de 2003 a 2008 se calcularon con el año base 2003. Para fines de comparación, los deflactores del PIB de 1980 a 2002 se calcularon con la base 1993, para ambos casos el año base de comparación fue 2003. En este sentido, los deflactores de 1980 a 2002 son preliminares en tanto el INEGI no dé a conocer las series oficiales del PIB a precios corrientes para esos años con la clasificación SCIAN.</t>
  </si>
  <si>
    <t>Nota : La suma de las cifras parciales puede no coincidir con el total debido al redondeo.</t>
  </si>
  <si>
    <t>n.s: No significativo. El porcentaje excede 500 por ciento.</t>
  </si>
  <si>
    <t>n.s</t>
  </si>
  <si>
    <t>PIB Oaxaca</t>
  </si>
  <si>
    <t>(Miles de pesos constantes, base 2003 = 100)*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</si>
</sst>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0.0000000"/>
    <numFmt numFmtId="186" formatCode="0.000000"/>
    <numFmt numFmtId="187" formatCode="0.0%"/>
    <numFmt numFmtId="188" formatCode="_(* #,##0.0_);_(* \(#,##0.0\);_(* &quot;-&quot;??_);_(@_)"/>
    <numFmt numFmtId="189" formatCode="_(* #,##0_);_(* \(#,##0\);_(* &quot;-&quot;??_);_(@_)"/>
    <numFmt numFmtId="190" formatCode="#,##0.000"/>
    <numFmt numFmtId="191" formatCode="#,##0.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#,##0.00000"/>
    <numFmt numFmtId="197" formatCode="#,##0.000000"/>
    <numFmt numFmtId="198" formatCode="#,##0.0000000"/>
    <numFmt numFmtId="199" formatCode="#,##0.00000000"/>
    <numFmt numFmtId="200" formatCode="#,##0.000000000"/>
    <numFmt numFmtId="201" formatCode="###\ ###\ ###\ ###\ ##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0.000%"/>
    <numFmt numFmtId="206" formatCode="0.0000%"/>
    <numFmt numFmtId="207" formatCode="0.00000%"/>
    <numFmt numFmtId="208" formatCode="0.000000%"/>
    <numFmt numFmtId="209" formatCode="0.0000000%"/>
    <numFmt numFmtId="210" formatCode="0.00000000%"/>
    <numFmt numFmtId="211" formatCode="###\ ###\ ###\ ##0"/>
    <numFmt numFmtId="212" formatCode="0.000000000"/>
    <numFmt numFmtId="213" formatCode="0.0000000000"/>
    <numFmt numFmtId="214" formatCode="0.00000000"/>
    <numFmt numFmtId="215" formatCode="#,##0;[Red]#,##0"/>
    <numFmt numFmtId="216" formatCode="###\ ###\ ###\ ###0"/>
    <numFmt numFmtId="217" formatCode="###.0\ ###\ ###\ ##0"/>
    <numFmt numFmtId="218" formatCode="###.\ ###\ ###\ ##0"/>
    <numFmt numFmtId="219" formatCode="##.\ ###\ ###\ ##0"/>
    <numFmt numFmtId="220" formatCode="#.\ ###\ ###\ ##0"/>
    <numFmt numFmtId="221" formatCode=".\ ###\ ###\ ##00;"/>
    <numFmt numFmtId="222" formatCode="_-* #,##0.0_-;\-* #,##0.0_-;_-* &quot;-&quot;?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7"/>
      <name val="Arial Narrow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84" fontId="5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84" fontId="7" fillId="2" borderId="0" xfId="0" applyNumberFormat="1" applyFont="1" applyFill="1" applyBorder="1" applyAlignment="1">
      <alignment vertical="center"/>
    </xf>
    <xf numFmtId="18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3" fontId="5" fillId="2" borderId="0" xfId="0" applyNumberFormat="1" applyFont="1" applyFill="1" applyBorder="1" applyAlignment="1">
      <alignment horizontal="left" vertical="center" indent="2"/>
    </xf>
    <xf numFmtId="184" fontId="5" fillId="2" borderId="0" xfId="0" applyNumberFormat="1" applyFont="1" applyFill="1" applyBorder="1" applyAlignment="1">
      <alignment horizontal="right" vertical="center"/>
    </xf>
    <xf numFmtId="184" fontId="5" fillId="2" borderId="0" xfId="0" applyNumberFormat="1" applyFont="1" applyFill="1" applyBorder="1" applyAlignment="1">
      <alignment vertical="center"/>
    </xf>
    <xf numFmtId="184" fontId="5" fillId="2" borderId="0" xfId="0" applyNumberFormat="1" applyFont="1" applyFill="1" applyAlignment="1">
      <alignment horizontal="right"/>
    </xf>
    <xf numFmtId="184" fontId="5" fillId="2" borderId="0" xfId="0" applyNumberFormat="1" applyFont="1" applyFill="1" applyBorder="1" applyAlignment="1">
      <alignment horizontal="right"/>
    </xf>
    <xf numFmtId="184" fontId="5" fillId="2" borderId="0" xfId="0" applyNumberFormat="1" applyFont="1" applyFill="1" applyAlignment="1">
      <alignment/>
    </xf>
    <xf numFmtId="184" fontId="7" fillId="2" borderId="0" xfId="0" applyNumberFormat="1" applyFont="1" applyFill="1" applyAlignment="1">
      <alignment horizontal="right"/>
    </xf>
    <xf numFmtId="184" fontId="7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4"/>
    </xf>
    <xf numFmtId="0" fontId="5" fillId="2" borderId="0" xfId="0" applyFont="1" applyFill="1" applyBorder="1" applyAlignment="1">
      <alignment horizontal="left" vertical="center" wrapText="1" indent="4"/>
    </xf>
    <xf numFmtId="0" fontId="5" fillId="2" borderId="3" xfId="0" applyFont="1" applyFill="1" applyBorder="1" applyAlignment="1">
      <alignment vertical="center"/>
    </xf>
    <xf numFmtId="184" fontId="5" fillId="2" borderId="3" xfId="0" applyNumberFormat="1" applyFont="1" applyFill="1" applyBorder="1" applyAlignment="1">
      <alignment horizontal="right" vertical="center"/>
    </xf>
    <xf numFmtId="184" fontId="5" fillId="2" borderId="3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183" fontId="7" fillId="2" borderId="0" xfId="21" applyNumberFormat="1" applyFont="1" applyFill="1" applyBorder="1" applyAlignment="1">
      <alignment vertical="center"/>
    </xf>
    <xf numFmtId="183" fontId="5" fillId="2" borderId="0" xfId="21" applyNumberFormat="1" applyFont="1" applyFill="1" applyBorder="1" applyAlignment="1">
      <alignment vertical="center"/>
    </xf>
    <xf numFmtId="183" fontId="5" fillId="2" borderId="0" xfId="0" applyNumberFormat="1" applyFont="1" applyFill="1" applyBorder="1" applyAlignment="1">
      <alignment vertical="center"/>
    </xf>
    <xf numFmtId="183" fontId="5" fillId="2" borderId="3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wrapText="1"/>
    </xf>
    <xf numFmtId="0" fontId="5" fillId="2" borderId="0" xfId="0" applyFont="1" applyFill="1" applyAlignment="1">
      <alignment/>
    </xf>
    <xf numFmtId="182" fontId="5" fillId="2" borderId="0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187" fontId="5" fillId="2" borderId="0" xfId="21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 indent="2"/>
    </xf>
    <xf numFmtId="0" fontId="8" fillId="2" borderId="0" xfId="0" applyFont="1" applyFill="1" applyBorder="1" applyAlignment="1">
      <alignment vertical="center"/>
    </xf>
    <xf numFmtId="187" fontId="7" fillId="2" borderId="0" xfId="21" applyNumberFormat="1" applyFont="1" applyFill="1" applyBorder="1" applyAlignment="1">
      <alignment vertical="center"/>
    </xf>
    <xf numFmtId="183" fontId="5" fillId="2" borderId="0" xfId="21" applyNumberFormat="1" applyFont="1" applyFill="1" applyBorder="1" applyAlignment="1">
      <alignment horizontal="right" vertical="center"/>
    </xf>
    <xf numFmtId="183" fontId="5" fillId="2" borderId="0" xfId="0" applyNumberFormat="1" applyFont="1" applyFill="1" applyAlignment="1">
      <alignment vertical="center"/>
    </xf>
    <xf numFmtId="183" fontId="5" fillId="2" borderId="3" xfId="21" applyNumberFormat="1" applyFont="1" applyFill="1" applyBorder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Nacional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'[1]oaxaca'!#REF!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'[1]oaxaca'!#REF!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Gasto Efectivo Ordinario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'[1]oaxaca'!#REF!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'[1]oaxaca'!#REF!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'[1]oaxaca'!#REF!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'[1]oaxaca'!#REF!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'[1]oaxaca'!#REF!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'[1]oaxaca'!#REF!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'[1]oaxaca'!#REF!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'[1]oaxaca'!#REF!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'[1]oaxaca'!#REF!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38743467"/>
        <c:axId val="13146884"/>
      </c:bar3DChart>
      <c:catAx>
        <c:axId val="38743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146884"/>
        <c:crosses val="autoZero"/>
        <c:auto val="1"/>
        <c:lblOffset val="100"/>
        <c:noMultiLvlLbl val="0"/>
      </c:catAx>
      <c:valAx>
        <c:axId val="13146884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387434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Ordinarios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'[1]oaxaca'!#REF!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'[1]oaxaca'!#REF!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'[1]oaxaca'!#REF!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'[1]oaxaca'!#REF!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'[1]oaxaca'!#REF!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'[1]oaxaca'!#REF!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51213093"/>
        <c:axId val="58264654"/>
      </c:bar3DChart>
      <c:catAx>
        <c:axId val="5121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264654"/>
        <c:crosses val="autoZero"/>
        <c:auto val="1"/>
        <c:lblOffset val="100"/>
        <c:noMultiLvlLbl val="0"/>
      </c:catAx>
      <c:valAx>
        <c:axId val="58264654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512130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'[1]oaxaca'!#REF!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'[1]oaxaca'!#REF!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1990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'[1]oaxaca'!#REF!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'[1]oaxaca'!#REF!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1998
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4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'[1]oaxaca'!#REF!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'[1]oaxaca'!#REF!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Balance Presupuestal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1"/>
        <c:ser>
          <c:idx val="1"/>
          <c:order val="0"/>
          <c:tx>
            <c:strRef>
              <c:f>'[1]oaxaca'!#REF!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'[1]oaxaca'!#REF!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'[1]oaxaca'!#REF!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70"/>
        <c:shape val="box"/>
        <c:axId val="16269353"/>
        <c:axId val="12206450"/>
      </c:bar3DChart>
      <c:catAx>
        <c:axId val="16269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206450"/>
        <c:crosses val="autoZero"/>
        <c:auto val="1"/>
        <c:lblOffset val="100"/>
        <c:noMultiLvlLbl val="0"/>
      </c:catAx>
      <c:valAx>
        <c:axId val="12206450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1626935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 y Gasto Presupuestal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'[1]oaxaca'!#REF!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'[1]oaxaca'!#REF!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'[1]oaxaca'!#REF!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'[1]oaxaca'!#REF!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'[1]oaxaca'!#REF!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'[1]oaxaca'!#REF!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2749187"/>
        <c:axId val="49198364"/>
      </c:lineChart>
      <c:catAx>
        <c:axId val="42749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98364"/>
        <c:crosses val="autoZero"/>
        <c:auto val="1"/>
        <c:lblOffset val="100"/>
        <c:noMultiLvlLbl val="0"/>
      </c:catAx>
      <c:valAx>
        <c:axId val="491983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491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Ingresos Efectivos Ordinarios 1990-1998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'[1]oaxaca'!#REF!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'[1]oaxaca'!#REF!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'[1]oaxaca'!#REF!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'[1]oaxaca'!#REF!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'[1]oaxaca'!#REF!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'[1]oaxaca'!#REF!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'[1]oaxaca'!#REF!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'[1]oaxaca'!#REF!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'[1]oaxaca'!#REF!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0132093"/>
        <c:axId val="25644518"/>
      </c:lineChart>
      <c:catAx>
        <c:axId val="40132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644518"/>
        <c:crosses val="autoZero"/>
        <c:auto val="1"/>
        <c:lblOffset val="100"/>
        <c:noMultiLvlLbl val="0"/>
      </c:catAx>
      <c:valAx>
        <c:axId val="2564451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01320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'[1]oaxaca'!#REF!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'[1]oaxaca'!#REF!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'[1]oaxaca'!#REF!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'[1]oaxaca'!#REF!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'[1]oaxaca'!#REF!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'[1]oaxaca'!#REF!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29474071"/>
        <c:axId val="63940048"/>
      </c:bar3DChart>
      <c:catAx>
        <c:axId val="29474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940048"/>
        <c:crosses val="autoZero"/>
        <c:auto val="1"/>
        <c:lblOffset val="100"/>
        <c:noMultiLvlLbl val="0"/>
      </c:catAx>
      <c:valAx>
        <c:axId val="63940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74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Autonomía Financiera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(Estructura % de los ingresos ordinarios)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'[1]oaxaca'!#REF!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'[1]oaxaca'!#REF!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'[1]oaxaca'!#REF!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'[1]oaxaca'!#REF!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'[1]oaxaca'!#REF!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'[1]oaxaca'!#REF!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38589521"/>
        <c:axId val="11761370"/>
      </c:bar3DChart>
      <c:catAx>
        <c:axId val="38589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761370"/>
        <c:crosses val="autoZero"/>
        <c:auto val="1"/>
        <c:lblOffset val="100"/>
        <c:noMultiLvlLbl val="0"/>
      </c:catAx>
      <c:valAx>
        <c:axId val="1176137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85895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0.96475</cdr:y>
    </cdr:from>
    <cdr:to>
      <cdr:x>0</cdr:x>
      <cdr:y>-536869.94725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0.737</cdr:y>
    </cdr:from>
    <cdr:to>
      <cdr:x>0</cdr:x>
      <cdr:y>-536870.175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deTabasco.</a:t>
          </a:r>
        </a:p>
      </cdr:txBody>
    </cdr:sp>
  </cdr:relSizeAnchor>
  <cdr:relSizeAnchor xmlns:cdr="http://schemas.openxmlformats.org/drawingml/2006/chartDrawing">
    <cdr:from>
      <cdr:x>0.3085</cdr:x>
      <cdr:y>0.24925</cdr:y>
    </cdr:from>
    <cdr:to>
      <cdr:x>0.3665</cdr:x>
      <cdr:y>0.328</cdr:y>
    </cdr:to>
    <cdr:sp>
      <cdr:nvSpPr>
        <cdr:cNvPr id="2" name="Line 2"/>
        <cdr:cNvSpPr>
          <a:spLocks/>
        </cdr:cNvSpPr>
      </cdr:nvSpPr>
      <cdr:spPr>
        <a:xfrm flipH="1" flipV="1">
          <a:off x="4867275" y="0"/>
          <a:ext cx="914400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0.168</cdr:x>
      <cdr:y>0.24925</cdr:y>
    </cdr:from>
    <cdr:to>
      <cdr:x>0.229</cdr:x>
      <cdr:y>0.2825</cdr:y>
    </cdr:to>
    <cdr:sp>
      <cdr:nvSpPr>
        <cdr:cNvPr id="3" name="Line 3"/>
        <cdr:cNvSpPr>
          <a:spLocks/>
        </cdr:cNvSpPr>
      </cdr:nvSpPr>
      <cdr:spPr>
        <a:xfrm flipV="1">
          <a:off x="2647950" y="0"/>
          <a:ext cx="962025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</cdr:y>
    </cdr:from>
    <cdr:to>
      <cdr:x>0</cdr:x>
      <cdr:y>-536869.927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</cdr:y>
    </cdr:from>
    <cdr:to>
      <cdr:x>0</cdr:x>
      <cdr:y>-536869.927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0.9875</cdr:y>
    </cdr:from>
    <cdr:to>
      <cdr:x>0</cdr:x>
      <cdr:y>-536869.9245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deTabasco.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0.98825</cdr:y>
    </cdr:from>
    <cdr:to>
      <cdr:x>0</cdr:x>
      <cdr:y>-536869.92375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204</xdr:row>
      <xdr:rowOff>0</xdr:rowOff>
    </xdr:from>
    <xdr:to>
      <xdr:col>12</xdr:col>
      <xdr:colOff>752475</xdr:colOff>
      <xdr:row>204</xdr:row>
      <xdr:rowOff>0</xdr:rowOff>
    </xdr:to>
    <xdr:graphicFrame>
      <xdr:nvGraphicFramePr>
        <xdr:cNvPr id="1" name="Chart 1"/>
        <xdr:cNvGraphicFramePr/>
      </xdr:nvGraphicFramePr>
      <xdr:xfrm>
        <a:off x="38100" y="38481000"/>
        <a:ext cx="1321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752475</xdr:colOff>
      <xdr:row>204</xdr:row>
      <xdr:rowOff>0</xdr:rowOff>
    </xdr:from>
    <xdr:to>
      <xdr:col>18</xdr:col>
      <xdr:colOff>790575</xdr:colOff>
      <xdr:row>204</xdr:row>
      <xdr:rowOff>0</xdr:rowOff>
    </xdr:to>
    <xdr:graphicFrame>
      <xdr:nvGraphicFramePr>
        <xdr:cNvPr id="2" name="Chart 2"/>
        <xdr:cNvGraphicFramePr/>
      </xdr:nvGraphicFramePr>
      <xdr:xfrm>
        <a:off x="13249275" y="38481000"/>
        <a:ext cx="5295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14</xdr:col>
      <xdr:colOff>142875</xdr:colOff>
      <xdr:row>204</xdr:row>
      <xdr:rowOff>0</xdr:rowOff>
    </xdr:to>
    <xdr:graphicFrame>
      <xdr:nvGraphicFramePr>
        <xdr:cNvPr id="3" name="Chart 3"/>
        <xdr:cNvGraphicFramePr/>
      </xdr:nvGraphicFramePr>
      <xdr:xfrm>
        <a:off x="38100" y="38481000"/>
        <a:ext cx="14354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142875</xdr:colOff>
      <xdr:row>204</xdr:row>
      <xdr:rowOff>0</xdr:rowOff>
    </xdr:from>
    <xdr:to>
      <xdr:col>19</xdr:col>
      <xdr:colOff>523875</xdr:colOff>
      <xdr:row>204</xdr:row>
      <xdr:rowOff>0</xdr:rowOff>
    </xdr:to>
    <xdr:graphicFrame>
      <xdr:nvGraphicFramePr>
        <xdr:cNvPr id="4" name="Chart 4"/>
        <xdr:cNvGraphicFramePr/>
      </xdr:nvGraphicFramePr>
      <xdr:xfrm>
        <a:off x="14392275" y="38481000"/>
        <a:ext cx="4762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15</xdr:col>
      <xdr:colOff>714375</xdr:colOff>
      <xdr:row>204</xdr:row>
      <xdr:rowOff>0</xdr:rowOff>
    </xdr:to>
    <xdr:graphicFrame>
      <xdr:nvGraphicFramePr>
        <xdr:cNvPr id="5" name="Chart 5"/>
        <xdr:cNvGraphicFramePr/>
      </xdr:nvGraphicFramePr>
      <xdr:xfrm>
        <a:off x="38100" y="38481000"/>
        <a:ext cx="15801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204</xdr:row>
      <xdr:rowOff>0</xdr:rowOff>
    </xdr:from>
    <xdr:to>
      <xdr:col>15</xdr:col>
      <xdr:colOff>723900</xdr:colOff>
      <xdr:row>204</xdr:row>
      <xdr:rowOff>0</xdr:rowOff>
    </xdr:to>
    <xdr:graphicFrame>
      <xdr:nvGraphicFramePr>
        <xdr:cNvPr id="6" name="Chart 6"/>
        <xdr:cNvGraphicFramePr/>
      </xdr:nvGraphicFramePr>
      <xdr:xfrm>
        <a:off x="47625" y="38481000"/>
        <a:ext cx="15801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15</xdr:col>
      <xdr:colOff>714375</xdr:colOff>
      <xdr:row>204</xdr:row>
      <xdr:rowOff>0</xdr:rowOff>
    </xdr:to>
    <xdr:graphicFrame>
      <xdr:nvGraphicFramePr>
        <xdr:cNvPr id="7" name="Chart 7"/>
        <xdr:cNvGraphicFramePr/>
      </xdr:nvGraphicFramePr>
      <xdr:xfrm>
        <a:off x="38100" y="38481000"/>
        <a:ext cx="158019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47625</xdr:colOff>
      <xdr:row>204</xdr:row>
      <xdr:rowOff>0</xdr:rowOff>
    </xdr:from>
    <xdr:to>
      <xdr:col>22</xdr:col>
      <xdr:colOff>0</xdr:colOff>
      <xdr:row>204</xdr:row>
      <xdr:rowOff>0</xdr:rowOff>
    </xdr:to>
    <xdr:graphicFrame>
      <xdr:nvGraphicFramePr>
        <xdr:cNvPr id="8" name="Chart 8"/>
        <xdr:cNvGraphicFramePr/>
      </xdr:nvGraphicFramePr>
      <xdr:xfrm>
        <a:off x="16049625" y="38481000"/>
        <a:ext cx="5210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204</xdr:row>
      <xdr:rowOff>0</xdr:rowOff>
    </xdr:from>
    <xdr:to>
      <xdr:col>15</xdr:col>
      <xdr:colOff>723900</xdr:colOff>
      <xdr:row>204</xdr:row>
      <xdr:rowOff>0</xdr:rowOff>
    </xdr:to>
    <xdr:graphicFrame>
      <xdr:nvGraphicFramePr>
        <xdr:cNvPr id="9" name="Chart 9"/>
        <xdr:cNvGraphicFramePr/>
      </xdr:nvGraphicFramePr>
      <xdr:xfrm>
        <a:off x="28575" y="38481000"/>
        <a:ext cx="158210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47625</xdr:colOff>
      <xdr:row>204</xdr:row>
      <xdr:rowOff>0</xdr:rowOff>
    </xdr:from>
    <xdr:to>
      <xdr:col>15</xdr:col>
      <xdr:colOff>714375</xdr:colOff>
      <xdr:row>204</xdr:row>
      <xdr:rowOff>0</xdr:rowOff>
    </xdr:to>
    <xdr:graphicFrame>
      <xdr:nvGraphicFramePr>
        <xdr:cNvPr id="10" name="Chart 10"/>
        <xdr:cNvGraphicFramePr/>
      </xdr:nvGraphicFramePr>
      <xdr:xfrm>
        <a:off x="47625" y="38481000"/>
        <a:ext cx="157924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204</xdr:row>
      <xdr:rowOff>0</xdr:rowOff>
    </xdr:from>
    <xdr:to>
      <xdr:col>15</xdr:col>
      <xdr:colOff>723900</xdr:colOff>
      <xdr:row>204</xdr:row>
      <xdr:rowOff>0</xdr:rowOff>
    </xdr:to>
    <xdr:graphicFrame>
      <xdr:nvGraphicFramePr>
        <xdr:cNvPr id="11" name="Chart 11"/>
        <xdr:cNvGraphicFramePr/>
      </xdr:nvGraphicFramePr>
      <xdr:xfrm>
        <a:off x="38100" y="38481000"/>
        <a:ext cx="15811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sistema_financiero\Sandra\02-estados%20a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SANDRA\Estados_2007\PIB%20POR%20ENTIDAD%20FEDERAT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o.mexico"/>
      <sheetName val="michoacán"/>
      <sheetName val="morelos"/>
      <sheetName val="nayarit"/>
      <sheetName val="nuevoleon"/>
      <sheetName val="oaxaca"/>
      <sheetName val="puebla"/>
      <sheetName val="queretaro"/>
      <sheetName val="quintanar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1">
        <row r="31">
          <cell r="B31">
            <v>19234866</v>
          </cell>
          <cell r="C31">
            <v>21869407</v>
          </cell>
          <cell r="D31">
            <v>27135502</v>
          </cell>
          <cell r="E31">
            <v>36617921</v>
          </cell>
          <cell r="F31">
            <v>43584479</v>
          </cell>
          <cell r="G31">
            <v>51939795</v>
          </cell>
          <cell r="H31">
            <v>62767315</v>
          </cell>
          <cell r="I31">
            <v>73878368</v>
          </cell>
          <cell r="J31">
            <v>81320199</v>
          </cell>
          <cell r="K31">
            <v>88876017</v>
          </cell>
          <cell r="L31">
            <v>97443499</v>
          </cell>
          <cell r="M31">
            <v>106014494</v>
          </cell>
          <cell r="N31">
            <v>114055051</v>
          </cell>
          <cell r="O31">
            <v>124450189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04"/>
  <sheetViews>
    <sheetView tabSelected="1" workbookViewId="0" topLeftCell="U140">
      <selection activeCell="AD59" sqref="AD59"/>
    </sheetView>
  </sheetViews>
  <sheetFormatPr defaultColWidth="11.421875" defaultRowHeight="19.5" customHeight="1"/>
  <cols>
    <col min="1" max="1" width="42.8515625" style="1" customWidth="1"/>
    <col min="2" max="29" width="13.140625" style="1" customWidth="1"/>
    <col min="30" max="16384" width="11.421875" style="1" customWidth="1"/>
  </cols>
  <sheetData>
    <row r="1" ht="15" customHeight="1"/>
    <row r="2" spans="1:29" ht="15" customHeight="1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1:29" ht="15" customHeight="1">
      <c r="A3" s="47" t="s">
        <v>15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spans="1:3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AB4" s="3"/>
      <c r="AC4" s="3"/>
      <c r="AE4" s="1" t="s">
        <v>3</v>
      </c>
    </row>
    <row r="5" spans="1:29" ht="15" customHeight="1">
      <c r="A5" s="4" t="s">
        <v>0</v>
      </c>
      <c r="B5" s="5">
        <v>1980</v>
      </c>
      <c r="C5" s="5">
        <v>1981</v>
      </c>
      <c r="D5" s="5">
        <v>1982</v>
      </c>
      <c r="E5" s="5">
        <v>1983</v>
      </c>
      <c r="F5" s="5">
        <v>1984</v>
      </c>
      <c r="G5" s="5">
        <v>1985</v>
      </c>
      <c r="H5" s="5">
        <v>1986</v>
      </c>
      <c r="I5" s="5">
        <v>1987</v>
      </c>
      <c r="J5" s="5">
        <v>1988</v>
      </c>
      <c r="K5" s="5">
        <v>1989</v>
      </c>
      <c r="L5" s="5">
        <v>1990</v>
      </c>
      <c r="M5" s="5">
        <v>1991</v>
      </c>
      <c r="N5" s="5">
        <v>1992</v>
      </c>
      <c r="O5" s="5">
        <v>1993</v>
      </c>
      <c r="P5" s="5">
        <v>1994</v>
      </c>
      <c r="Q5" s="5">
        <v>1995</v>
      </c>
      <c r="R5" s="5">
        <v>1996</v>
      </c>
      <c r="S5" s="5">
        <v>1997</v>
      </c>
      <c r="T5" s="6">
        <v>1998</v>
      </c>
      <c r="U5" s="6">
        <v>1999</v>
      </c>
      <c r="V5" s="6">
        <v>2000</v>
      </c>
      <c r="W5" s="6">
        <v>2001</v>
      </c>
      <c r="X5" s="6">
        <v>2002</v>
      </c>
      <c r="Y5" s="5">
        <v>2003</v>
      </c>
      <c r="Z5" s="5">
        <v>2004</v>
      </c>
      <c r="AA5" s="6">
        <v>2005</v>
      </c>
      <c r="AB5" s="6">
        <v>2006</v>
      </c>
      <c r="AC5" s="6">
        <v>2007</v>
      </c>
    </row>
    <row r="6" spans="1:27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AA6" s="7"/>
    </row>
    <row r="7" spans="1:30" s="11" customFormat="1" ht="15" customHeight="1">
      <c r="A7" s="8" t="s">
        <v>19</v>
      </c>
      <c r="B7" s="9">
        <f>SUM(B8:B18)</f>
        <v>7861</v>
      </c>
      <c r="C7" s="9">
        <f aca="true" t="shared" si="0" ref="C7:W7">SUM(C8:C18)</f>
        <v>10371</v>
      </c>
      <c r="D7" s="9">
        <f t="shared" si="0"/>
        <v>11155</v>
      </c>
      <c r="E7" s="9">
        <f t="shared" si="0"/>
        <v>20510</v>
      </c>
      <c r="F7" s="9">
        <f t="shared" si="0"/>
        <v>75068</v>
      </c>
      <c r="G7" s="9">
        <f t="shared" si="0"/>
        <v>109727</v>
      </c>
      <c r="H7" s="9">
        <f t="shared" si="0"/>
        <v>161227</v>
      </c>
      <c r="I7" s="9">
        <f t="shared" si="0"/>
        <v>542172</v>
      </c>
      <c r="J7" s="9">
        <f t="shared" si="0"/>
        <v>907947</v>
      </c>
      <c r="K7" s="9">
        <f t="shared" si="0"/>
        <v>4455980.4</v>
      </c>
      <c r="L7" s="9">
        <f t="shared" si="0"/>
        <v>1494964</v>
      </c>
      <c r="M7" s="9">
        <f t="shared" si="0"/>
        <v>2044707</v>
      </c>
      <c r="N7" s="9">
        <f t="shared" si="0"/>
        <v>2649696</v>
      </c>
      <c r="O7" s="9">
        <f t="shared" si="0"/>
        <v>2686792</v>
      </c>
      <c r="P7" s="9">
        <f t="shared" si="0"/>
        <v>3663486.914</v>
      </c>
      <c r="Q7" s="9">
        <f t="shared" si="0"/>
        <v>7630799.711</v>
      </c>
      <c r="R7" s="9">
        <f t="shared" si="0"/>
        <v>11220014.825</v>
      </c>
      <c r="S7" s="9">
        <f t="shared" si="0"/>
        <v>15563321.642</v>
      </c>
      <c r="T7" s="9">
        <f t="shared" si="0"/>
        <v>8032548.7190000005</v>
      </c>
      <c r="U7" s="9">
        <f t="shared" si="0"/>
        <v>11094874.107</v>
      </c>
      <c r="V7" s="9">
        <f t="shared" si="0"/>
        <v>14733207.723000001</v>
      </c>
      <c r="W7" s="9">
        <f t="shared" si="0"/>
        <v>17453326</v>
      </c>
      <c r="X7" s="9">
        <f aca="true" t="shared" si="1" ref="X7:AC7">SUM(X8:X18)</f>
        <v>19324772</v>
      </c>
      <c r="Y7" s="9">
        <f t="shared" si="1"/>
        <v>21750440</v>
      </c>
      <c r="Z7" s="9">
        <f t="shared" si="1"/>
        <v>24832843</v>
      </c>
      <c r="AA7" s="9">
        <f t="shared" si="1"/>
        <v>25974172</v>
      </c>
      <c r="AB7" s="9">
        <f t="shared" si="1"/>
        <v>32309304</v>
      </c>
      <c r="AC7" s="9">
        <f t="shared" si="1"/>
        <v>38950107</v>
      </c>
      <c r="AD7" s="10"/>
    </row>
    <row r="8" spans="1:30" ht="15" customHeight="1">
      <c r="A8" s="12" t="s">
        <v>4</v>
      </c>
      <c r="B8" s="13">
        <v>256</v>
      </c>
      <c r="C8" s="13">
        <v>1167</v>
      </c>
      <c r="D8" s="13">
        <v>178</v>
      </c>
      <c r="E8" s="13">
        <v>207</v>
      </c>
      <c r="F8" s="13">
        <v>175</v>
      </c>
      <c r="G8" s="13">
        <v>179</v>
      </c>
      <c r="H8" s="13">
        <v>422</v>
      </c>
      <c r="I8" s="13">
        <v>698</v>
      </c>
      <c r="J8" s="13">
        <v>1540</v>
      </c>
      <c r="K8" s="14">
        <v>2494.2</v>
      </c>
      <c r="L8" s="14">
        <v>3746</v>
      </c>
      <c r="M8" s="14">
        <v>2906</v>
      </c>
      <c r="N8" s="14">
        <v>4338</v>
      </c>
      <c r="O8" s="14">
        <v>6063</v>
      </c>
      <c r="P8" s="14">
        <v>6504.222</v>
      </c>
      <c r="Q8" s="14">
        <v>7429</v>
      </c>
      <c r="R8" s="14">
        <v>9212.12</v>
      </c>
      <c r="S8" s="14">
        <v>17453.943</v>
      </c>
      <c r="T8" s="14">
        <v>22184</v>
      </c>
      <c r="U8" s="14">
        <v>25822.155</v>
      </c>
      <c r="V8" s="14">
        <v>24313.172</v>
      </c>
      <c r="W8" s="14">
        <v>33059</v>
      </c>
      <c r="X8" s="15">
        <v>87802</v>
      </c>
      <c r="Y8" s="15">
        <v>126858</v>
      </c>
      <c r="Z8" s="15">
        <v>130965</v>
      </c>
      <c r="AA8" s="16">
        <v>179609</v>
      </c>
      <c r="AB8" s="17">
        <v>246047</v>
      </c>
      <c r="AC8" s="3">
        <v>259957</v>
      </c>
      <c r="AD8" s="3"/>
    </row>
    <row r="9" spans="1:30" ht="15" customHeight="1">
      <c r="A9" s="12" t="s">
        <v>5</v>
      </c>
      <c r="B9" s="13">
        <v>51</v>
      </c>
      <c r="C9" s="13">
        <v>53</v>
      </c>
      <c r="D9" s="13">
        <v>174</v>
      </c>
      <c r="E9" s="13">
        <v>101</v>
      </c>
      <c r="F9" s="13">
        <v>292</v>
      </c>
      <c r="G9" s="13">
        <v>204</v>
      </c>
      <c r="H9" s="13">
        <v>626</v>
      </c>
      <c r="I9" s="13">
        <v>672</v>
      </c>
      <c r="J9" s="13">
        <v>2314</v>
      </c>
      <c r="K9" s="14">
        <v>4689.2</v>
      </c>
      <c r="L9" s="14">
        <v>8510</v>
      </c>
      <c r="M9" s="14">
        <v>9642</v>
      </c>
      <c r="N9" s="14">
        <v>17458</v>
      </c>
      <c r="O9" s="14">
        <v>17558</v>
      </c>
      <c r="P9" s="14">
        <v>19812.137</v>
      </c>
      <c r="Q9" s="14">
        <v>21673</v>
      </c>
      <c r="R9" s="14">
        <v>25121.177</v>
      </c>
      <c r="S9" s="14">
        <v>45252.079</v>
      </c>
      <c r="T9" s="14">
        <v>59441</v>
      </c>
      <c r="U9" s="14">
        <v>62248.893</v>
      </c>
      <c r="V9" s="14">
        <v>102193.879</v>
      </c>
      <c r="W9" s="14">
        <v>175372</v>
      </c>
      <c r="X9" s="15">
        <v>366127</v>
      </c>
      <c r="Y9" s="15">
        <v>393263</v>
      </c>
      <c r="Z9" s="15">
        <v>434770</v>
      </c>
      <c r="AA9" s="16">
        <v>533911</v>
      </c>
      <c r="AB9" s="17">
        <v>494065</v>
      </c>
      <c r="AC9" s="3">
        <v>589274</v>
      </c>
      <c r="AD9" s="3"/>
    </row>
    <row r="10" spans="1:30" ht="15" customHeight="1">
      <c r="A10" s="12" t="s">
        <v>6</v>
      </c>
      <c r="B10" s="13">
        <v>25</v>
      </c>
      <c r="C10" s="13">
        <v>34</v>
      </c>
      <c r="D10" s="13">
        <v>18</v>
      </c>
      <c r="E10" s="13">
        <v>23</v>
      </c>
      <c r="F10" s="13">
        <v>28</v>
      </c>
      <c r="G10" s="13">
        <v>12659</v>
      </c>
      <c r="H10" s="13">
        <v>17696</v>
      </c>
      <c r="I10" s="13">
        <v>12176</v>
      </c>
      <c r="J10" s="13">
        <v>8486</v>
      </c>
      <c r="K10" s="14">
        <v>65454.2</v>
      </c>
      <c r="L10" s="14">
        <v>78571</v>
      </c>
      <c r="M10" s="14">
        <v>69319</v>
      </c>
      <c r="N10" s="14">
        <v>43822</v>
      </c>
      <c r="O10" s="14">
        <v>12782</v>
      </c>
      <c r="P10" s="14">
        <v>8811.437</v>
      </c>
      <c r="Q10" s="14">
        <v>70072</v>
      </c>
      <c r="R10" s="14">
        <v>78753.126</v>
      </c>
      <c r="S10" s="14">
        <v>63869.04</v>
      </c>
      <c r="T10" s="14">
        <v>130421</v>
      </c>
      <c r="U10" s="14">
        <v>189553.037</v>
      </c>
      <c r="V10" s="14">
        <v>241839.092</v>
      </c>
      <c r="W10" s="14">
        <v>303386</v>
      </c>
      <c r="X10" s="15">
        <v>121377</v>
      </c>
      <c r="Y10" s="15">
        <v>145672</v>
      </c>
      <c r="Z10" s="15">
        <v>132778</v>
      </c>
      <c r="AA10" s="16">
        <v>147874</v>
      </c>
      <c r="AB10" s="17">
        <v>216319</v>
      </c>
      <c r="AC10" s="3">
        <v>219297</v>
      </c>
      <c r="AD10" s="3"/>
    </row>
    <row r="11" spans="1:30" ht="15" customHeight="1">
      <c r="A11" s="12" t="s">
        <v>7</v>
      </c>
      <c r="B11" s="13">
        <v>348</v>
      </c>
      <c r="C11" s="13">
        <v>547</v>
      </c>
      <c r="D11" s="13">
        <v>649</v>
      </c>
      <c r="E11" s="13">
        <v>4841</v>
      </c>
      <c r="F11" s="13">
        <v>3169</v>
      </c>
      <c r="G11" s="13">
        <v>3559</v>
      </c>
      <c r="H11" s="13">
        <v>4909</v>
      </c>
      <c r="I11" s="13">
        <v>731</v>
      </c>
      <c r="J11" s="13">
        <v>1513</v>
      </c>
      <c r="K11" s="14">
        <v>1988.2</v>
      </c>
      <c r="L11" s="14">
        <v>3531</v>
      </c>
      <c r="M11" s="14">
        <v>6415</v>
      </c>
      <c r="N11" s="14">
        <v>14644</v>
      </c>
      <c r="O11" s="14">
        <v>8942</v>
      </c>
      <c r="P11" s="14">
        <v>18762.215</v>
      </c>
      <c r="Q11" s="14">
        <v>9622</v>
      </c>
      <c r="R11" s="14">
        <v>10045.155</v>
      </c>
      <c r="S11" s="14">
        <v>52623.116</v>
      </c>
      <c r="T11" s="14">
        <v>63501</v>
      </c>
      <c r="U11" s="14">
        <v>44320.17</v>
      </c>
      <c r="V11" s="14">
        <v>14374.28</v>
      </c>
      <c r="W11" s="14">
        <v>34588</v>
      </c>
      <c r="X11" s="15">
        <v>37186</v>
      </c>
      <c r="Y11" s="15">
        <v>42355</v>
      </c>
      <c r="Z11" s="15">
        <v>85680</v>
      </c>
      <c r="AA11" s="16">
        <v>184099</v>
      </c>
      <c r="AB11" s="17">
        <v>202265</v>
      </c>
      <c r="AC11" s="3">
        <v>148844</v>
      </c>
      <c r="AD11" s="3"/>
    </row>
    <row r="12" spans="1:30" ht="15" customHeight="1">
      <c r="A12" s="12" t="s">
        <v>8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4">
        <v>12.278</v>
      </c>
      <c r="W12" s="14">
        <v>14</v>
      </c>
      <c r="X12" s="15">
        <v>52178</v>
      </c>
      <c r="Y12" s="15">
        <v>8397</v>
      </c>
      <c r="Z12" s="15">
        <v>8016</v>
      </c>
      <c r="AA12" s="16">
        <v>4560</v>
      </c>
      <c r="AB12" s="17">
        <v>304</v>
      </c>
      <c r="AC12" s="3">
        <v>9145</v>
      </c>
      <c r="AD12" s="3"/>
    </row>
    <row r="13" spans="1:30" ht="15" customHeight="1">
      <c r="A13" s="12" t="s">
        <v>16</v>
      </c>
      <c r="B13" s="13">
        <v>930</v>
      </c>
      <c r="C13" s="13">
        <v>1440</v>
      </c>
      <c r="D13" s="13">
        <v>2383</v>
      </c>
      <c r="E13" s="13">
        <v>6160</v>
      </c>
      <c r="F13" s="13">
        <v>11294</v>
      </c>
      <c r="G13" s="13">
        <v>18812</v>
      </c>
      <c r="H13" s="13">
        <v>29759</v>
      </c>
      <c r="I13" s="13">
        <v>69126</v>
      </c>
      <c r="J13" s="13">
        <v>133489</v>
      </c>
      <c r="K13" s="14">
        <v>209623.2</v>
      </c>
      <c r="L13" s="14">
        <v>332053</v>
      </c>
      <c r="M13" s="14">
        <v>502972</v>
      </c>
      <c r="N13" s="14">
        <v>665838</v>
      </c>
      <c r="O13" s="14">
        <v>820651</v>
      </c>
      <c r="P13" s="14">
        <v>980618.903</v>
      </c>
      <c r="Q13" s="14">
        <v>1095362.711</v>
      </c>
      <c r="R13" s="14">
        <v>1995937.247</v>
      </c>
      <c r="S13" s="14">
        <v>2422865.821</v>
      </c>
      <c r="T13" s="14">
        <v>2827848.719</v>
      </c>
      <c r="U13" s="14">
        <v>3472810.484</v>
      </c>
      <c r="V13" s="14">
        <v>4393813.607</v>
      </c>
      <c r="W13" s="14">
        <v>4756188</v>
      </c>
      <c r="X13" s="15">
        <v>4803447</v>
      </c>
      <c r="Y13" s="15">
        <v>5809071</v>
      </c>
      <c r="Z13" s="15">
        <v>6216581</v>
      </c>
      <c r="AA13" s="16">
        <v>6979160</v>
      </c>
      <c r="AB13" s="17">
        <v>7873148</v>
      </c>
      <c r="AC13" s="3">
        <v>8097396</v>
      </c>
      <c r="AD13" s="3"/>
    </row>
    <row r="14" spans="1:30" ht="15" customHeight="1">
      <c r="A14" s="12" t="s">
        <v>33</v>
      </c>
      <c r="B14" s="13">
        <v>3787</v>
      </c>
      <c r="C14" s="13">
        <v>4742</v>
      </c>
      <c r="D14" s="13">
        <v>4934</v>
      </c>
      <c r="E14" s="13">
        <v>3614</v>
      </c>
      <c r="F14" s="13">
        <v>45593</v>
      </c>
      <c r="G14" s="13">
        <v>63394</v>
      </c>
      <c r="H14" s="13">
        <v>91976</v>
      </c>
      <c r="I14" s="13">
        <v>157143</v>
      </c>
      <c r="J14" s="13">
        <v>407362</v>
      </c>
      <c r="K14" s="14">
        <v>510303.2</v>
      </c>
      <c r="L14" s="14">
        <v>836804</v>
      </c>
      <c r="M14" s="14">
        <v>1149389</v>
      </c>
      <c r="N14" s="14">
        <v>1520659</v>
      </c>
      <c r="O14" s="14">
        <v>1683972</v>
      </c>
      <c r="P14" s="14">
        <v>2208994</v>
      </c>
      <c r="Q14" s="14">
        <v>4179730</v>
      </c>
      <c r="R14" s="14">
        <v>5382007</v>
      </c>
      <c r="S14" s="14">
        <v>8093415.437</v>
      </c>
      <c r="T14" s="13">
        <v>0</v>
      </c>
      <c r="U14" s="13">
        <v>0</v>
      </c>
      <c r="V14" s="13">
        <v>0</v>
      </c>
      <c r="W14" s="14">
        <v>189716</v>
      </c>
      <c r="X14" s="15">
        <v>119752</v>
      </c>
      <c r="Y14" s="15">
        <v>98032</v>
      </c>
      <c r="Z14" s="15">
        <v>200000</v>
      </c>
      <c r="AA14" s="16">
        <v>160000</v>
      </c>
      <c r="AB14" s="17">
        <v>1000000</v>
      </c>
      <c r="AC14" s="3">
        <v>500000</v>
      </c>
      <c r="AD14" s="3"/>
    </row>
    <row r="15" spans="1:30" ht="15" customHeight="1">
      <c r="A15" s="12" t="s">
        <v>10</v>
      </c>
      <c r="B15" s="13">
        <v>1687</v>
      </c>
      <c r="C15" s="13">
        <v>281</v>
      </c>
      <c r="D15" s="13">
        <v>2819</v>
      </c>
      <c r="E15" s="13">
        <v>23</v>
      </c>
      <c r="F15" s="13">
        <v>42</v>
      </c>
      <c r="G15" s="13">
        <v>0</v>
      </c>
      <c r="H15" s="13">
        <v>0</v>
      </c>
      <c r="I15" s="13">
        <v>0</v>
      </c>
      <c r="J15" s="13">
        <v>0</v>
      </c>
      <c r="K15" s="14">
        <v>1536.2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5"/>
      <c r="Y15" s="15"/>
      <c r="Z15" s="15"/>
      <c r="AA15" s="16"/>
      <c r="AB15" s="3"/>
      <c r="AC15" s="3"/>
      <c r="AD15" s="3"/>
    </row>
    <row r="16" spans="1:30" ht="15" customHeight="1">
      <c r="A16" s="12" t="s">
        <v>34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1731732</v>
      </c>
      <c r="R16" s="13">
        <v>2339094</v>
      </c>
      <c r="S16" s="13">
        <v>3266936.675</v>
      </c>
      <c r="T16" s="13">
        <v>4499153</v>
      </c>
      <c r="U16" s="13">
        <v>7300119.368</v>
      </c>
      <c r="V16" s="14">
        <v>9882763.834</v>
      </c>
      <c r="W16" s="14">
        <v>11721760</v>
      </c>
      <c r="X16" s="15">
        <v>13667553</v>
      </c>
      <c r="Y16" s="15">
        <v>14728934</v>
      </c>
      <c r="Z16" s="15">
        <v>17419163</v>
      </c>
      <c r="AA16" s="16">
        <v>17781843</v>
      </c>
      <c r="AB16" s="17">
        <v>22277156</v>
      </c>
      <c r="AC16" s="3">
        <v>24193217</v>
      </c>
      <c r="AD16" s="3"/>
    </row>
    <row r="17" spans="1:30" ht="15" customHeight="1">
      <c r="A17" s="12" t="s">
        <v>12</v>
      </c>
      <c r="B17" s="13">
        <v>0</v>
      </c>
      <c r="C17" s="13">
        <v>1665</v>
      </c>
      <c r="D17" s="13">
        <v>0</v>
      </c>
      <c r="E17" s="13">
        <v>5541</v>
      </c>
      <c r="F17" s="13">
        <v>3882</v>
      </c>
      <c r="G17" s="13">
        <v>6060</v>
      </c>
      <c r="H17" s="13">
        <v>9460</v>
      </c>
      <c r="I17" s="13">
        <v>270</v>
      </c>
      <c r="J17" s="13">
        <v>671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250000</v>
      </c>
      <c r="T17" s="13">
        <v>430000</v>
      </c>
      <c r="U17" s="13">
        <v>0</v>
      </c>
      <c r="V17" s="14">
        <v>73897.581</v>
      </c>
      <c r="W17" s="14">
        <v>239243</v>
      </c>
      <c r="X17" s="15">
        <v>69350</v>
      </c>
      <c r="Y17" s="15">
        <v>397858</v>
      </c>
      <c r="Z17" s="15">
        <v>204890</v>
      </c>
      <c r="AA17" s="16">
        <v>3116</v>
      </c>
      <c r="AB17" s="3">
        <v>0</v>
      </c>
      <c r="AC17" s="3">
        <v>3013543</v>
      </c>
      <c r="AD17" s="3"/>
    </row>
    <row r="18" spans="1:30" ht="15" customHeight="1">
      <c r="A18" s="12" t="s">
        <v>13</v>
      </c>
      <c r="B18" s="13">
        <v>777</v>
      </c>
      <c r="C18" s="13">
        <v>442</v>
      </c>
      <c r="D18" s="13">
        <v>0</v>
      </c>
      <c r="E18" s="13">
        <v>0</v>
      </c>
      <c r="F18" s="13">
        <v>10593</v>
      </c>
      <c r="G18" s="13">
        <v>4860</v>
      </c>
      <c r="H18" s="13">
        <v>6379</v>
      </c>
      <c r="I18" s="13">
        <v>301356</v>
      </c>
      <c r="J18" s="13">
        <v>352572</v>
      </c>
      <c r="K18" s="14">
        <v>3659892</v>
      </c>
      <c r="L18" s="14">
        <v>231749</v>
      </c>
      <c r="M18" s="14">
        <v>304064</v>
      </c>
      <c r="N18" s="13">
        <v>382937</v>
      </c>
      <c r="O18" s="13">
        <v>136824</v>
      </c>
      <c r="P18" s="13">
        <v>419984</v>
      </c>
      <c r="Q18" s="13">
        <v>515179</v>
      </c>
      <c r="R18" s="13">
        <v>1379845</v>
      </c>
      <c r="S18" s="13">
        <v>1350905.531</v>
      </c>
      <c r="T18" s="13">
        <v>0</v>
      </c>
      <c r="U18" s="13">
        <v>0</v>
      </c>
      <c r="V18" s="13">
        <v>0</v>
      </c>
      <c r="W18" s="13">
        <v>0</v>
      </c>
      <c r="X18" s="15"/>
      <c r="Y18" s="15"/>
      <c r="Z18" s="15"/>
      <c r="AA18" s="16"/>
      <c r="AB18" s="3"/>
      <c r="AC18" s="3">
        <v>1919434</v>
      </c>
      <c r="AD18" s="3"/>
    </row>
    <row r="19" spans="1:30" ht="15" customHeight="1">
      <c r="A19" s="2"/>
      <c r="B19" s="13"/>
      <c r="C19" s="13"/>
      <c r="D19" s="13"/>
      <c r="E19" s="13"/>
      <c r="F19" s="13"/>
      <c r="G19" s="13"/>
      <c r="H19" s="13"/>
      <c r="I19" s="13"/>
      <c r="J19" s="13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5"/>
      <c r="Y19" s="15"/>
      <c r="Z19" s="15"/>
      <c r="AA19" s="16"/>
      <c r="AB19" s="3"/>
      <c r="AC19" s="3"/>
      <c r="AD19" s="3"/>
    </row>
    <row r="20" spans="1:30" s="11" customFormat="1" ht="15" customHeight="1">
      <c r="A20" s="8" t="s">
        <v>21</v>
      </c>
      <c r="B20" s="9">
        <f>SUM(B21:B35)</f>
        <v>7861</v>
      </c>
      <c r="C20" s="9">
        <f aca="true" t="shared" si="2" ref="C20:W20">SUM(C21:C35)</f>
        <v>10371</v>
      </c>
      <c r="D20" s="9">
        <f t="shared" si="2"/>
        <v>11155</v>
      </c>
      <c r="E20" s="9">
        <f t="shared" si="2"/>
        <v>20510</v>
      </c>
      <c r="F20" s="9">
        <f t="shared" si="2"/>
        <v>75068</v>
      </c>
      <c r="G20" s="9">
        <f t="shared" si="2"/>
        <v>109727</v>
      </c>
      <c r="H20" s="9">
        <f t="shared" si="2"/>
        <v>161227</v>
      </c>
      <c r="I20" s="9">
        <f t="shared" si="2"/>
        <v>542172</v>
      </c>
      <c r="J20" s="9">
        <f t="shared" si="2"/>
        <v>907947</v>
      </c>
      <c r="K20" s="9">
        <f t="shared" si="2"/>
        <v>4455980.8</v>
      </c>
      <c r="L20" s="9">
        <f t="shared" si="2"/>
        <v>1494964</v>
      </c>
      <c r="M20" s="9">
        <f t="shared" si="2"/>
        <v>2044707</v>
      </c>
      <c r="N20" s="9">
        <f t="shared" si="2"/>
        <v>2649696</v>
      </c>
      <c r="O20" s="9">
        <f t="shared" si="2"/>
        <v>2686792</v>
      </c>
      <c r="P20" s="9">
        <f t="shared" si="2"/>
        <v>3663486.682</v>
      </c>
      <c r="Q20" s="9">
        <f t="shared" si="2"/>
        <v>7630800.108</v>
      </c>
      <c r="R20" s="9">
        <f t="shared" si="2"/>
        <v>11220014.691</v>
      </c>
      <c r="S20" s="9">
        <f t="shared" si="2"/>
        <v>15563321.671999998</v>
      </c>
      <c r="T20" s="9">
        <f t="shared" si="2"/>
        <v>8032548.7190000005</v>
      </c>
      <c r="U20" s="9">
        <f t="shared" si="2"/>
        <v>11094874.106999999</v>
      </c>
      <c r="V20" s="9">
        <f t="shared" si="2"/>
        <v>14733207.723000001</v>
      </c>
      <c r="W20" s="9">
        <f t="shared" si="2"/>
        <v>17453326</v>
      </c>
      <c r="X20" s="18">
        <f aca="true" t="shared" si="3" ref="X20:AC20">X21+X25+X28+X31+X32</f>
        <v>19324772</v>
      </c>
      <c r="Y20" s="18">
        <f t="shared" si="3"/>
        <v>21750440</v>
      </c>
      <c r="Z20" s="18">
        <f t="shared" si="3"/>
        <v>24832843</v>
      </c>
      <c r="AA20" s="19">
        <f t="shared" si="3"/>
        <v>25974172</v>
      </c>
      <c r="AB20" s="19">
        <f t="shared" si="3"/>
        <v>32309304</v>
      </c>
      <c r="AC20" s="19">
        <f t="shared" si="3"/>
        <v>38950107</v>
      </c>
      <c r="AD20" s="10"/>
    </row>
    <row r="21" spans="1:30" ht="15" customHeight="1">
      <c r="A21" s="20" t="s">
        <v>32</v>
      </c>
      <c r="B21" s="13">
        <v>848</v>
      </c>
      <c r="C21" s="13">
        <v>1042</v>
      </c>
      <c r="D21" s="13">
        <v>1709</v>
      </c>
      <c r="E21" s="13">
        <v>3379</v>
      </c>
      <c r="F21" s="13">
        <v>6688</v>
      </c>
      <c r="G21" s="13">
        <v>8592</v>
      </c>
      <c r="H21" s="13">
        <v>20705</v>
      </c>
      <c r="I21" s="13">
        <v>41645</v>
      </c>
      <c r="J21" s="13">
        <v>97135</v>
      </c>
      <c r="K21" s="14">
        <v>155771.3</v>
      </c>
      <c r="L21" s="14">
        <v>233970</v>
      </c>
      <c r="M21" s="14">
        <v>342692</v>
      </c>
      <c r="N21" s="14">
        <v>429553</v>
      </c>
      <c r="O21" s="14">
        <v>505169</v>
      </c>
      <c r="P21" s="14">
        <v>628181.2</v>
      </c>
      <c r="Q21" s="14">
        <v>623717.902</v>
      </c>
      <c r="R21" s="14">
        <v>886445.9</v>
      </c>
      <c r="S21" s="14">
        <v>1235029.855</v>
      </c>
      <c r="T21" s="14">
        <v>1102312.4</v>
      </c>
      <c r="U21" s="14">
        <v>1447367.448</v>
      </c>
      <c r="V21" s="14">
        <v>1773029.685</v>
      </c>
      <c r="W21" s="14">
        <v>1979134</v>
      </c>
      <c r="X21" s="15">
        <f aca="true" t="shared" si="4" ref="X21:AC21">SUM(X22:X24)</f>
        <v>2328165</v>
      </c>
      <c r="Y21" s="15">
        <f t="shared" si="4"/>
        <v>2437811</v>
      </c>
      <c r="Z21" s="15">
        <f t="shared" si="4"/>
        <v>2569687</v>
      </c>
      <c r="AA21" s="16">
        <f t="shared" si="4"/>
        <v>2775422</v>
      </c>
      <c r="AB21" s="16">
        <f t="shared" si="4"/>
        <v>3365647</v>
      </c>
      <c r="AC21" s="16">
        <f t="shared" si="4"/>
        <v>4020422</v>
      </c>
      <c r="AD21" s="3"/>
    </row>
    <row r="22" spans="1:30" ht="15" customHeight="1">
      <c r="A22" s="21" t="s">
        <v>24</v>
      </c>
      <c r="B22" s="13"/>
      <c r="C22" s="13"/>
      <c r="D22" s="13"/>
      <c r="E22" s="13"/>
      <c r="F22" s="13"/>
      <c r="G22" s="13"/>
      <c r="H22" s="13"/>
      <c r="I22" s="13"/>
      <c r="J22" s="13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5">
        <v>1667249</v>
      </c>
      <c r="Y22" s="15">
        <v>1702298</v>
      </c>
      <c r="Z22" s="15">
        <v>1775713</v>
      </c>
      <c r="AA22" s="16">
        <v>1869203</v>
      </c>
      <c r="AB22" s="17">
        <v>2252934</v>
      </c>
      <c r="AC22" s="3">
        <v>2508829</v>
      </c>
      <c r="AD22" s="3"/>
    </row>
    <row r="23" spans="1:30" ht="15" customHeight="1">
      <c r="A23" s="21" t="s">
        <v>25</v>
      </c>
      <c r="B23" s="13"/>
      <c r="C23" s="13"/>
      <c r="D23" s="13"/>
      <c r="E23" s="13"/>
      <c r="F23" s="13"/>
      <c r="G23" s="13"/>
      <c r="H23" s="13"/>
      <c r="I23" s="13"/>
      <c r="J23" s="13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5">
        <v>200017</v>
      </c>
      <c r="Y23" s="15">
        <v>212123</v>
      </c>
      <c r="Z23" s="15">
        <v>207624</v>
      </c>
      <c r="AA23" s="16">
        <v>239755</v>
      </c>
      <c r="AB23" s="17">
        <v>208275</v>
      </c>
      <c r="AC23" s="3">
        <v>237523</v>
      </c>
      <c r="AD23" s="3"/>
    </row>
    <row r="24" spans="1:30" ht="15" customHeight="1">
      <c r="A24" s="21" t="s">
        <v>26</v>
      </c>
      <c r="B24" s="13"/>
      <c r="C24" s="13"/>
      <c r="D24" s="13"/>
      <c r="E24" s="13"/>
      <c r="F24" s="13"/>
      <c r="G24" s="13"/>
      <c r="H24" s="13"/>
      <c r="I24" s="13"/>
      <c r="J24" s="13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5">
        <v>460899</v>
      </c>
      <c r="Y24" s="15">
        <v>523390</v>
      </c>
      <c r="Z24" s="15">
        <v>586350</v>
      </c>
      <c r="AA24" s="16">
        <v>666464</v>
      </c>
      <c r="AB24" s="17">
        <v>904438</v>
      </c>
      <c r="AC24" s="3">
        <v>1274070</v>
      </c>
      <c r="AD24" s="3"/>
    </row>
    <row r="25" spans="1:30" ht="15" customHeight="1">
      <c r="A25" s="20" t="s">
        <v>17</v>
      </c>
      <c r="B25" s="13">
        <v>407</v>
      </c>
      <c r="C25" s="13">
        <v>382</v>
      </c>
      <c r="D25" s="13">
        <v>712</v>
      </c>
      <c r="E25" s="13">
        <v>4401</v>
      </c>
      <c r="F25" s="13">
        <v>3394</v>
      </c>
      <c r="G25" s="13">
        <v>8563</v>
      </c>
      <c r="H25" s="13">
        <v>8311</v>
      </c>
      <c r="I25" s="13">
        <v>20340</v>
      </c>
      <c r="J25" s="13">
        <v>54090</v>
      </c>
      <c r="K25" s="14">
        <v>58499.3</v>
      </c>
      <c r="L25" s="14">
        <v>81246</v>
      </c>
      <c r="M25" s="14">
        <v>101899</v>
      </c>
      <c r="N25" s="14">
        <v>123683</v>
      </c>
      <c r="O25" s="14">
        <v>136937</v>
      </c>
      <c r="P25" s="14">
        <v>142931.982</v>
      </c>
      <c r="Q25" s="14">
        <v>159268.708</v>
      </c>
      <c r="R25" s="14">
        <v>251388.891</v>
      </c>
      <c r="S25" s="14">
        <v>439101.523</v>
      </c>
      <c r="T25" s="14">
        <v>295796.033</v>
      </c>
      <c r="U25" s="14">
        <v>286356.98199999996</v>
      </c>
      <c r="V25" s="14">
        <v>469998.277</v>
      </c>
      <c r="W25" s="14">
        <v>1737557</v>
      </c>
      <c r="X25" s="15">
        <f aca="true" t="shared" si="5" ref="X25:AC25">SUM(X26:X27)</f>
        <v>2180937</v>
      </c>
      <c r="Y25" s="15">
        <f t="shared" si="5"/>
        <v>2129510</v>
      </c>
      <c r="Z25" s="15">
        <f t="shared" si="5"/>
        <v>2322374</v>
      </c>
      <c r="AA25" s="16">
        <f t="shared" si="5"/>
        <v>2367153</v>
      </c>
      <c r="AB25" s="16">
        <f t="shared" si="5"/>
        <v>4344365</v>
      </c>
      <c r="AC25" s="16">
        <f t="shared" si="5"/>
        <v>5109059</v>
      </c>
      <c r="AD25" s="3"/>
    </row>
    <row r="26" spans="1:30" ht="15" customHeight="1">
      <c r="A26" s="22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5">
        <v>133082</v>
      </c>
      <c r="Y26" s="15">
        <v>165642</v>
      </c>
      <c r="Z26" s="15">
        <v>134122</v>
      </c>
      <c r="AA26" s="16">
        <v>87018</v>
      </c>
      <c r="AB26" s="17">
        <v>295043</v>
      </c>
      <c r="AC26" s="3">
        <v>145434</v>
      </c>
      <c r="AD26" s="3"/>
    </row>
    <row r="27" spans="1:30" ht="15" customHeight="1">
      <c r="A27" s="22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5">
        <v>2047855</v>
      </c>
      <c r="Y27" s="15">
        <v>1963868</v>
      </c>
      <c r="Z27" s="15">
        <v>2188252</v>
      </c>
      <c r="AA27" s="16">
        <v>2280135</v>
      </c>
      <c r="AB27" s="17">
        <v>4049322</v>
      </c>
      <c r="AC27" s="3">
        <v>4963625</v>
      </c>
      <c r="AD27" s="3"/>
    </row>
    <row r="28" spans="1:30" ht="15" customHeight="1">
      <c r="A28" s="20" t="s">
        <v>18</v>
      </c>
      <c r="B28" s="13">
        <v>322</v>
      </c>
      <c r="C28" s="13">
        <v>534</v>
      </c>
      <c r="D28" s="13">
        <v>937</v>
      </c>
      <c r="E28" s="13">
        <v>4340</v>
      </c>
      <c r="F28" s="13">
        <v>8949</v>
      </c>
      <c r="G28" s="13">
        <v>12146</v>
      </c>
      <c r="H28" s="13">
        <v>11261</v>
      </c>
      <c r="I28" s="13">
        <v>21504</v>
      </c>
      <c r="J28" s="13">
        <v>46766</v>
      </c>
      <c r="K28" s="14">
        <v>59286.3</v>
      </c>
      <c r="L28" s="14">
        <v>93457</v>
      </c>
      <c r="M28" s="14">
        <v>147376</v>
      </c>
      <c r="N28" s="14">
        <v>202708</v>
      </c>
      <c r="O28" s="14">
        <v>229212</v>
      </c>
      <c r="P28" s="14">
        <v>493515.5</v>
      </c>
      <c r="Q28" s="14">
        <v>2104306.498</v>
      </c>
      <c r="R28" s="14">
        <v>3283753.9</v>
      </c>
      <c r="S28" s="14">
        <v>4427211.477</v>
      </c>
      <c r="T28" s="14">
        <v>6416197.438</v>
      </c>
      <c r="U28" s="14">
        <v>8953258.397</v>
      </c>
      <c r="V28" s="14">
        <v>11845078.296</v>
      </c>
      <c r="W28" s="14">
        <v>13657106</v>
      </c>
      <c r="X28" s="15">
        <f aca="true" t="shared" si="6" ref="X28:AC28">SUM(X29:X30)</f>
        <v>14749160</v>
      </c>
      <c r="Y28" s="15">
        <f t="shared" si="6"/>
        <v>16842540</v>
      </c>
      <c r="Z28" s="15">
        <f t="shared" si="6"/>
        <v>18878199</v>
      </c>
      <c r="AA28" s="16">
        <f t="shared" si="6"/>
        <v>20052085</v>
      </c>
      <c r="AB28" s="16">
        <f t="shared" si="6"/>
        <v>21959956</v>
      </c>
      <c r="AC28" s="16">
        <f t="shared" si="6"/>
        <v>25979616</v>
      </c>
      <c r="AD28" s="3" t="s">
        <v>3</v>
      </c>
    </row>
    <row r="29" spans="1:30" ht="15" customHeight="1">
      <c r="A29" s="21" t="s">
        <v>29</v>
      </c>
      <c r="B29" s="13"/>
      <c r="C29" s="13"/>
      <c r="D29" s="13"/>
      <c r="E29" s="13"/>
      <c r="F29" s="13"/>
      <c r="G29" s="13"/>
      <c r="H29" s="13"/>
      <c r="I29" s="13"/>
      <c r="J29" s="13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5">
        <v>10778245</v>
      </c>
      <c r="Y29" s="15">
        <v>12577382</v>
      </c>
      <c r="Z29" s="15">
        <v>14295778</v>
      </c>
      <c r="AA29" s="16">
        <v>14791996</v>
      </c>
      <c r="AB29" s="17">
        <v>16150679</v>
      </c>
      <c r="AC29" s="3">
        <v>19823569</v>
      </c>
      <c r="AD29" s="3"/>
    </row>
    <row r="30" spans="1:30" ht="15" customHeight="1">
      <c r="A30" s="21" t="s">
        <v>30</v>
      </c>
      <c r="B30" s="13"/>
      <c r="C30" s="13"/>
      <c r="D30" s="13"/>
      <c r="E30" s="13"/>
      <c r="F30" s="13"/>
      <c r="G30" s="13"/>
      <c r="H30" s="13"/>
      <c r="I30" s="13"/>
      <c r="J30" s="13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5">
        <v>3970915</v>
      </c>
      <c r="Y30" s="15">
        <v>4265158</v>
      </c>
      <c r="Z30" s="15">
        <v>4582421</v>
      </c>
      <c r="AA30" s="16">
        <v>5260089</v>
      </c>
      <c r="AB30" s="17">
        <v>5809277</v>
      </c>
      <c r="AC30" s="3">
        <v>6156047</v>
      </c>
      <c r="AD30" s="3"/>
    </row>
    <row r="31" spans="1:30" ht="15" customHeight="1">
      <c r="A31" s="20" t="s">
        <v>14</v>
      </c>
      <c r="B31" s="13">
        <v>3785</v>
      </c>
      <c r="C31" s="13">
        <v>4506</v>
      </c>
      <c r="D31" s="13">
        <v>6044</v>
      </c>
      <c r="E31" s="13">
        <v>999</v>
      </c>
      <c r="F31" s="13">
        <v>38651</v>
      </c>
      <c r="G31" s="13">
        <v>53619</v>
      </c>
      <c r="H31" s="13">
        <v>82260</v>
      </c>
      <c r="I31" s="13">
        <v>129688</v>
      </c>
      <c r="J31" s="13">
        <v>251906</v>
      </c>
      <c r="K31" s="14">
        <v>351797.3</v>
      </c>
      <c r="L31" s="13">
        <v>561329</v>
      </c>
      <c r="M31" s="13">
        <v>3111</v>
      </c>
      <c r="N31" s="13">
        <v>1426315</v>
      </c>
      <c r="O31" s="13">
        <v>1380445</v>
      </c>
      <c r="P31" s="13">
        <v>1880969</v>
      </c>
      <c r="Q31" s="13">
        <v>4147153</v>
      </c>
      <c r="R31" s="13">
        <v>5310940</v>
      </c>
      <c r="S31" s="13">
        <v>8024703.63</v>
      </c>
      <c r="T31" s="13">
        <v>108495.337</v>
      </c>
      <c r="U31" s="13">
        <v>127275.286</v>
      </c>
      <c r="V31" s="14">
        <v>78348.405</v>
      </c>
      <c r="W31" s="14">
        <v>79529</v>
      </c>
      <c r="X31" s="15">
        <v>60134</v>
      </c>
      <c r="Y31" s="15">
        <v>148909</v>
      </c>
      <c r="Z31" s="15">
        <v>608357</v>
      </c>
      <c r="AA31" s="16">
        <v>665208</v>
      </c>
      <c r="AB31" s="17">
        <v>2216753</v>
      </c>
      <c r="AC31" s="3">
        <v>523009</v>
      </c>
      <c r="AD31" s="3"/>
    </row>
    <row r="32" spans="1:30" ht="15" customHeight="1">
      <c r="A32" s="20" t="s">
        <v>13</v>
      </c>
      <c r="B32" s="13">
        <v>897</v>
      </c>
      <c r="C32" s="13">
        <v>475</v>
      </c>
      <c r="D32" s="13">
        <v>0</v>
      </c>
      <c r="E32" s="13">
        <v>7388</v>
      </c>
      <c r="F32" s="13">
        <v>68</v>
      </c>
      <c r="G32" s="13">
        <v>25663</v>
      </c>
      <c r="H32" s="13">
        <v>28973</v>
      </c>
      <c r="I32" s="13">
        <v>328905</v>
      </c>
      <c r="J32" s="13">
        <v>457686</v>
      </c>
      <c r="K32" s="14">
        <v>3830213.3</v>
      </c>
      <c r="L32" s="13">
        <v>524962</v>
      </c>
      <c r="M32" s="13">
        <v>1449610</v>
      </c>
      <c r="N32" s="13">
        <v>467437</v>
      </c>
      <c r="O32" s="13">
        <v>435029</v>
      </c>
      <c r="P32" s="13">
        <v>517889</v>
      </c>
      <c r="Q32" s="13">
        <v>596354</v>
      </c>
      <c r="R32" s="13">
        <v>1487486</v>
      </c>
      <c r="S32" s="13">
        <v>1437275.187</v>
      </c>
      <c r="T32" s="13">
        <v>43450.741</v>
      </c>
      <c r="U32" s="13">
        <v>269253.988</v>
      </c>
      <c r="V32" s="14">
        <v>566753.06</v>
      </c>
      <c r="W32" s="13"/>
      <c r="X32" s="15">
        <v>6376</v>
      </c>
      <c r="Y32" s="15">
        <v>191670</v>
      </c>
      <c r="Z32" s="15">
        <v>454226</v>
      </c>
      <c r="AA32" s="16">
        <v>114304</v>
      </c>
      <c r="AB32" s="17">
        <v>422583</v>
      </c>
      <c r="AC32" s="3">
        <v>3318001</v>
      </c>
      <c r="AD32" s="3"/>
    </row>
    <row r="33" spans="1:30" ht="15" customHeight="1">
      <c r="A33" s="20" t="s">
        <v>10</v>
      </c>
      <c r="B33" s="13">
        <v>1602</v>
      </c>
      <c r="C33" s="13">
        <v>3432</v>
      </c>
      <c r="D33" s="13">
        <v>1753</v>
      </c>
      <c r="E33" s="13">
        <v>3</v>
      </c>
      <c r="F33" s="13">
        <v>17318</v>
      </c>
      <c r="G33" s="13">
        <v>1144</v>
      </c>
      <c r="H33" s="13">
        <v>9717</v>
      </c>
      <c r="I33" s="13">
        <v>90</v>
      </c>
      <c r="J33" s="13">
        <v>364</v>
      </c>
      <c r="K33" s="14">
        <v>413.3</v>
      </c>
      <c r="L33" s="13">
        <v>0</v>
      </c>
      <c r="M33" s="13">
        <v>19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5"/>
      <c r="Y33" s="15"/>
      <c r="Z33" s="15"/>
      <c r="AA33" s="16"/>
      <c r="AB33" s="3"/>
      <c r="AC33" s="3"/>
      <c r="AD33" s="3"/>
    </row>
    <row r="34" spans="1:30" ht="15" customHeight="1">
      <c r="A34" s="20" t="s">
        <v>22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5"/>
      <c r="Y34" s="15"/>
      <c r="Z34" s="15"/>
      <c r="AA34" s="16"/>
      <c r="AB34" s="3"/>
      <c r="AC34" s="3"/>
      <c r="AD34" s="3"/>
    </row>
    <row r="35" spans="1:30" ht="15" customHeight="1">
      <c r="A35" s="20" t="s">
        <v>23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>
        <v>66296.77</v>
      </c>
      <c r="U35" s="13">
        <v>11362.006</v>
      </c>
      <c r="V35" s="13"/>
      <c r="W35" s="13"/>
      <c r="X35" s="15"/>
      <c r="Y35" s="15"/>
      <c r="Z35" s="15"/>
      <c r="AA35" s="16"/>
      <c r="AB35" s="3"/>
      <c r="AC35" s="3"/>
      <c r="AD35" s="3"/>
    </row>
    <row r="36" spans="1:30" ht="15" customHeight="1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3"/>
    </row>
    <row r="37" spans="1:29" s="2" customFormat="1" ht="15" customHeight="1">
      <c r="A37" s="26" t="s">
        <v>37</v>
      </c>
      <c r="N37" s="27"/>
      <c r="O37" s="27"/>
      <c r="P37" s="27"/>
      <c r="Q37" s="27"/>
      <c r="R37" s="27"/>
      <c r="S37" s="27"/>
      <c r="T37" s="27"/>
      <c r="U37" s="27"/>
      <c r="V37" s="1"/>
      <c r="W37" s="1"/>
      <c r="AC37" s="2" t="s">
        <v>3</v>
      </c>
    </row>
    <row r="38" spans="1:23" s="2" customFormat="1" ht="15" customHeight="1">
      <c r="A38" s="26" t="s">
        <v>38</v>
      </c>
      <c r="N38" s="27"/>
      <c r="O38" s="27"/>
      <c r="P38" s="27"/>
      <c r="Q38" s="27"/>
      <c r="R38" s="27"/>
      <c r="S38" s="27"/>
      <c r="T38" s="27"/>
      <c r="U38" s="27"/>
      <c r="V38" s="1"/>
      <c r="W38" s="1"/>
    </row>
    <row r="39" spans="1:23" s="2" customFormat="1" ht="15" customHeight="1">
      <c r="A39" s="26" t="s">
        <v>31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7"/>
      <c r="Q39" s="27"/>
      <c r="R39" s="27"/>
      <c r="S39" s="27"/>
      <c r="T39" s="27"/>
      <c r="U39" s="27"/>
      <c r="V39" s="1"/>
      <c r="W39" s="1"/>
    </row>
    <row r="40" ht="15" customHeight="1">
      <c r="A40" s="29" t="s">
        <v>39</v>
      </c>
    </row>
    <row r="41" ht="15" customHeight="1"/>
    <row r="42" ht="15" customHeight="1"/>
    <row r="43" ht="15" customHeight="1"/>
    <row r="44" spans="1:29" ht="15" customHeight="1">
      <c r="A44" s="46" t="s">
        <v>35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</row>
    <row r="45" spans="1:29" ht="15" customHeight="1">
      <c r="A45" s="47" t="s">
        <v>1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</row>
    <row r="46" spans="1:13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29" ht="15" customHeight="1">
      <c r="A47" s="4" t="s">
        <v>0</v>
      </c>
      <c r="B47" s="5">
        <v>1980</v>
      </c>
      <c r="C47" s="5">
        <v>1981</v>
      </c>
      <c r="D47" s="5">
        <v>1982</v>
      </c>
      <c r="E47" s="5">
        <v>1983</v>
      </c>
      <c r="F47" s="5">
        <v>1984</v>
      </c>
      <c r="G47" s="5">
        <v>1985</v>
      </c>
      <c r="H47" s="5">
        <v>1986</v>
      </c>
      <c r="I47" s="5">
        <v>1987</v>
      </c>
      <c r="J47" s="5">
        <v>1988</v>
      </c>
      <c r="K47" s="5">
        <v>1989</v>
      </c>
      <c r="L47" s="5">
        <v>1990</v>
      </c>
      <c r="M47" s="5">
        <v>1991</v>
      </c>
      <c r="N47" s="5">
        <v>1992</v>
      </c>
      <c r="O47" s="5">
        <v>1993</v>
      </c>
      <c r="P47" s="5">
        <v>1994</v>
      </c>
      <c r="Q47" s="5">
        <v>1995</v>
      </c>
      <c r="R47" s="5">
        <v>1996</v>
      </c>
      <c r="S47" s="5">
        <v>1997</v>
      </c>
      <c r="T47" s="6">
        <v>1998</v>
      </c>
      <c r="U47" s="6">
        <v>1999</v>
      </c>
      <c r="V47" s="6">
        <v>2000</v>
      </c>
      <c r="W47" s="6">
        <v>2001</v>
      </c>
      <c r="X47" s="6">
        <v>2002</v>
      </c>
      <c r="Y47" s="6">
        <v>2003</v>
      </c>
      <c r="Z47" s="6">
        <v>2004</v>
      </c>
      <c r="AA47" s="6">
        <v>2005</v>
      </c>
      <c r="AB47" s="6">
        <v>2006</v>
      </c>
      <c r="AC47" s="6">
        <v>2007</v>
      </c>
    </row>
    <row r="48" spans="1:22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9" s="11" customFormat="1" ht="15" customHeight="1">
      <c r="A49" s="8" t="s">
        <v>19</v>
      </c>
      <c r="B49" s="30">
        <f>SUM(B50:B60)</f>
        <v>100</v>
      </c>
      <c r="C49" s="30">
        <f aca="true" t="shared" si="7" ref="C49:AB49">SUM(C50:C60)</f>
        <v>100</v>
      </c>
      <c r="D49" s="30">
        <f t="shared" si="7"/>
        <v>100</v>
      </c>
      <c r="E49" s="30">
        <f t="shared" si="7"/>
        <v>100</v>
      </c>
      <c r="F49" s="30">
        <f t="shared" si="7"/>
        <v>100.00000000000001</v>
      </c>
      <c r="G49" s="30">
        <f t="shared" si="7"/>
        <v>100</v>
      </c>
      <c r="H49" s="30">
        <f t="shared" si="7"/>
        <v>100</v>
      </c>
      <c r="I49" s="30">
        <f t="shared" si="7"/>
        <v>100.00000000000001</v>
      </c>
      <c r="J49" s="30">
        <f t="shared" si="7"/>
        <v>100</v>
      </c>
      <c r="K49" s="30">
        <f t="shared" si="7"/>
        <v>100</v>
      </c>
      <c r="L49" s="30">
        <f t="shared" si="7"/>
        <v>100</v>
      </c>
      <c r="M49" s="30">
        <f t="shared" si="7"/>
        <v>100</v>
      </c>
      <c r="N49" s="30">
        <f t="shared" si="7"/>
        <v>100</v>
      </c>
      <c r="O49" s="30">
        <f t="shared" si="7"/>
        <v>100</v>
      </c>
      <c r="P49" s="30">
        <f t="shared" si="7"/>
        <v>100</v>
      </c>
      <c r="Q49" s="30">
        <f t="shared" si="7"/>
        <v>100</v>
      </c>
      <c r="R49" s="30">
        <f t="shared" si="7"/>
        <v>99.99999999999999</v>
      </c>
      <c r="S49" s="30">
        <f t="shared" si="7"/>
        <v>99.99999999999999</v>
      </c>
      <c r="T49" s="30">
        <f t="shared" si="7"/>
        <v>100</v>
      </c>
      <c r="U49" s="30">
        <f t="shared" si="7"/>
        <v>100</v>
      </c>
      <c r="V49" s="30">
        <f t="shared" si="7"/>
        <v>100</v>
      </c>
      <c r="W49" s="30">
        <f t="shared" si="7"/>
        <v>100</v>
      </c>
      <c r="X49" s="30">
        <f t="shared" si="7"/>
        <v>100</v>
      </c>
      <c r="Y49" s="30">
        <f t="shared" si="7"/>
        <v>100</v>
      </c>
      <c r="Z49" s="30">
        <f t="shared" si="7"/>
        <v>99.99999999999999</v>
      </c>
      <c r="AA49" s="30">
        <f t="shared" si="7"/>
        <v>99.99999999999999</v>
      </c>
      <c r="AB49" s="30">
        <f t="shared" si="7"/>
        <v>100</v>
      </c>
      <c r="AC49" s="30">
        <f>SUM(AC50:AC60)</f>
        <v>100</v>
      </c>
    </row>
    <row r="50" spans="1:29" ht="15" customHeight="1">
      <c r="A50" s="20" t="s">
        <v>4</v>
      </c>
      <c r="B50" s="31">
        <f>(B8/B$7)*100</f>
        <v>3.256583131917059</v>
      </c>
      <c r="C50" s="31">
        <f aca="true" t="shared" si="8" ref="C50:AB56">(C8/C$7)*100</f>
        <v>11.252531096326294</v>
      </c>
      <c r="D50" s="31">
        <f t="shared" si="8"/>
        <v>1.5956969968623935</v>
      </c>
      <c r="E50" s="31">
        <f t="shared" si="8"/>
        <v>1.0092637737688932</v>
      </c>
      <c r="F50" s="31">
        <f t="shared" si="8"/>
        <v>0.2331219694143976</v>
      </c>
      <c r="G50" s="31">
        <f t="shared" si="8"/>
        <v>0.1631321370309951</v>
      </c>
      <c r="H50" s="31">
        <f t="shared" si="8"/>
        <v>0.2617427602076575</v>
      </c>
      <c r="I50" s="31">
        <f t="shared" si="8"/>
        <v>0.12874143260810222</v>
      </c>
      <c r="J50" s="31">
        <f t="shared" si="8"/>
        <v>0.16961342457213913</v>
      </c>
      <c r="K50" s="31">
        <f t="shared" si="8"/>
        <v>0.05597421389016881</v>
      </c>
      <c r="L50" s="31">
        <f t="shared" si="8"/>
        <v>0.2505745957762194</v>
      </c>
      <c r="M50" s="31">
        <f t="shared" si="8"/>
        <v>0.14212305234930972</v>
      </c>
      <c r="N50" s="31">
        <f t="shared" si="8"/>
        <v>0.16371689431542336</v>
      </c>
      <c r="O50" s="31">
        <f t="shared" si="8"/>
        <v>0.2256594481448508</v>
      </c>
      <c r="P50" s="31">
        <f t="shared" si="8"/>
        <v>0.17754183794526857</v>
      </c>
      <c r="Q50" s="31">
        <f t="shared" si="8"/>
        <v>0.097355457899005</v>
      </c>
      <c r="R50" s="31">
        <f t="shared" si="8"/>
        <v>0.0821043478434085</v>
      </c>
      <c r="S50" s="31">
        <f t="shared" si="8"/>
        <v>0.11214792960969121</v>
      </c>
      <c r="T50" s="31">
        <f t="shared" si="8"/>
        <v>0.27617635169179233</v>
      </c>
      <c r="U50" s="31">
        <f t="shared" si="8"/>
        <v>0.232739504305941</v>
      </c>
      <c r="V50" s="31">
        <f t="shared" si="8"/>
        <v>0.1650229363293692</v>
      </c>
      <c r="W50" s="31">
        <f t="shared" si="8"/>
        <v>0.18941375414634437</v>
      </c>
      <c r="X50" s="31">
        <f t="shared" si="8"/>
        <v>0.45434947434308665</v>
      </c>
      <c r="Y50" s="31">
        <f t="shared" si="8"/>
        <v>0.5832433734673873</v>
      </c>
      <c r="Z50" s="31">
        <f t="shared" si="8"/>
        <v>0.5273862521500257</v>
      </c>
      <c r="AA50" s="31">
        <f t="shared" si="8"/>
        <v>0.6914907624389336</v>
      </c>
      <c r="AB50" s="31">
        <f t="shared" si="8"/>
        <v>0.7615360578488475</v>
      </c>
      <c r="AC50" s="31">
        <f>(AC8/AC$7)*100</f>
        <v>0.6674102333017982</v>
      </c>
    </row>
    <row r="51" spans="1:29" ht="15" customHeight="1">
      <c r="A51" s="20" t="s">
        <v>5</v>
      </c>
      <c r="B51" s="31">
        <f>(B9/B$7)*100</f>
        <v>0.6487724208116016</v>
      </c>
      <c r="C51" s="31">
        <f t="shared" si="8"/>
        <v>0.5110404011185036</v>
      </c>
      <c r="D51" s="31">
        <f t="shared" si="8"/>
        <v>1.5598386373823399</v>
      </c>
      <c r="E51" s="31">
        <f t="shared" si="8"/>
        <v>0.492442710872745</v>
      </c>
      <c r="F51" s="31">
        <f t="shared" si="8"/>
        <v>0.3889806575371663</v>
      </c>
      <c r="G51" s="31">
        <f t="shared" si="8"/>
        <v>0.1859159550520838</v>
      </c>
      <c r="H51" s="31">
        <f t="shared" si="8"/>
        <v>0.3882724357582787</v>
      </c>
      <c r="I51" s="31">
        <f t="shared" si="8"/>
        <v>0.12394590646510702</v>
      </c>
      <c r="J51" s="31">
        <f t="shared" si="8"/>
        <v>0.2548606912077467</v>
      </c>
      <c r="K51" s="31">
        <f t="shared" si="8"/>
        <v>0.10523385605556072</v>
      </c>
      <c r="L51" s="31">
        <f t="shared" si="8"/>
        <v>0.5692444767900765</v>
      </c>
      <c r="M51" s="31">
        <f t="shared" si="8"/>
        <v>0.4715590057646401</v>
      </c>
      <c r="N51" s="31">
        <f t="shared" si="8"/>
        <v>0.6588680361822639</v>
      </c>
      <c r="O51" s="31">
        <f t="shared" si="8"/>
        <v>0.6534930876673744</v>
      </c>
      <c r="P51" s="31">
        <f t="shared" si="8"/>
        <v>0.5407999936969339</v>
      </c>
      <c r="Q51" s="31">
        <f t="shared" si="8"/>
        <v>0.2840200348694488</v>
      </c>
      <c r="R51" s="31">
        <f t="shared" si="8"/>
        <v>0.2238961123654309</v>
      </c>
      <c r="S51" s="31">
        <f t="shared" si="8"/>
        <v>0.29076106014464387</v>
      </c>
      <c r="T51" s="31">
        <f>(T9/T$7)*100</f>
        <v>0.7400017364276879</v>
      </c>
      <c r="U51" s="31">
        <f t="shared" si="8"/>
        <v>0.5610599309164382</v>
      </c>
      <c r="V51" s="31">
        <f t="shared" si="8"/>
        <v>0.6936295267219046</v>
      </c>
      <c r="W51" s="31">
        <f t="shared" si="8"/>
        <v>1.0048056169924289</v>
      </c>
      <c r="X51" s="31">
        <f t="shared" si="8"/>
        <v>1.8945993256738034</v>
      </c>
      <c r="Y51" s="31">
        <f t="shared" si="8"/>
        <v>1.8080691700949498</v>
      </c>
      <c r="Z51" s="31">
        <f t="shared" si="8"/>
        <v>1.7507862470680462</v>
      </c>
      <c r="AA51" s="31">
        <f t="shared" si="8"/>
        <v>2.055545793721548</v>
      </c>
      <c r="AB51" s="31">
        <f t="shared" si="8"/>
        <v>1.5291725256601008</v>
      </c>
      <c r="AC51" s="31">
        <f aca="true" t="shared" si="9" ref="AB51:AC56">(AC9/AC$7)*100</f>
        <v>1.5128944318432809</v>
      </c>
    </row>
    <row r="52" spans="1:29" ht="15" customHeight="1">
      <c r="A52" s="20" t="s">
        <v>6</v>
      </c>
      <c r="B52" s="31">
        <f>(B10/B$7)*100</f>
        <v>0.3180256964762753</v>
      </c>
      <c r="C52" s="31">
        <f t="shared" si="8"/>
        <v>0.32783723845337964</v>
      </c>
      <c r="D52" s="31">
        <f t="shared" si="8"/>
        <v>0.16136261766024204</v>
      </c>
      <c r="E52" s="31">
        <f t="shared" si="8"/>
        <v>0.11214041930765481</v>
      </c>
      <c r="F52" s="31">
        <f t="shared" si="8"/>
        <v>0.03729951510630362</v>
      </c>
      <c r="G52" s="31">
        <f t="shared" si="8"/>
        <v>11.536814093158474</v>
      </c>
      <c r="H52" s="31">
        <f t="shared" si="8"/>
        <v>10.975829110508787</v>
      </c>
      <c r="I52" s="31">
        <f t="shared" si="8"/>
        <v>2.2457817814272962</v>
      </c>
      <c r="J52" s="31">
        <f t="shared" si="8"/>
        <v>0.9346360525449173</v>
      </c>
      <c r="K52" s="31">
        <f t="shared" si="8"/>
        <v>1.4689068201466953</v>
      </c>
      <c r="L52" s="31">
        <f t="shared" si="8"/>
        <v>5.255711843228332</v>
      </c>
      <c r="M52" s="31">
        <f t="shared" si="8"/>
        <v>3.3901678822442527</v>
      </c>
      <c r="N52" s="31">
        <f t="shared" si="8"/>
        <v>1.6538501020494427</v>
      </c>
      <c r="O52" s="31">
        <f t="shared" si="8"/>
        <v>0.4757346307417917</v>
      </c>
      <c r="P52" s="31">
        <f t="shared" si="8"/>
        <v>0.24052049882659962</v>
      </c>
      <c r="Q52" s="31">
        <f t="shared" si="8"/>
        <v>0.9182785901062159</v>
      </c>
      <c r="R52" s="31">
        <f t="shared" si="8"/>
        <v>0.7018985912970932</v>
      </c>
      <c r="S52" s="31">
        <f t="shared" si="8"/>
        <v>0.41038180324976153</v>
      </c>
      <c r="T52" s="31">
        <f>(T10/T$7)*100</f>
        <v>1.6236565075728113</v>
      </c>
      <c r="U52" s="31">
        <f t="shared" si="8"/>
        <v>1.7084739779102749</v>
      </c>
      <c r="V52" s="31">
        <f t="shared" si="8"/>
        <v>1.6414557952811943</v>
      </c>
      <c r="W52" s="31">
        <f t="shared" si="8"/>
        <v>1.7382704018706805</v>
      </c>
      <c r="X52" s="31">
        <f t="shared" si="8"/>
        <v>0.6280902046347558</v>
      </c>
      <c r="Y52" s="31">
        <f t="shared" si="8"/>
        <v>0.6697427730197641</v>
      </c>
      <c r="Z52" s="31">
        <f t="shared" si="8"/>
        <v>0.5346870674453182</v>
      </c>
      <c r="AA52" s="31">
        <f t="shared" si="8"/>
        <v>0.5693116993296263</v>
      </c>
      <c r="AB52" s="31">
        <f t="shared" si="9"/>
        <v>0.6695254097705107</v>
      </c>
      <c r="AC52" s="31">
        <f t="shared" si="9"/>
        <v>0.5630202761702298</v>
      </c>
    </row>
    <row r="53" spans="1:29" ht="15" customHeight="1">
      <c r="A53" s="20" t="s">
        <v>7</v>
      </c>
      <c r="B53" s="31">
        <f>(B11/B$7)*100</f>
        <v>4.426917694949752</v>
      </c>
      <c r="C53" s="31">
        <f t="shared" si="8"/>
        <v>5.274322630411725</v>
      </c>
      <c r="D53" s="31">
        <f t="shared" si="8"/>
        <v>5.8180188256387275</v>
      </c>
      <c r="E53" s="31">
        <f t="shared" si="8"/>
        <v>23.603120429058997</v>
      </c>
      <c r="F53" s="31">
        <f t="shared" si="8"/>
        <v>4.221505834709863</v>
      </c>
      <c r="G53" s="31">
        <f t="shared" si="8"/>
        <v>3.2435043334821874</v>
      </c>
      <c r="H53" s="31">
        <f t="shared" si="8"/>
        <v>3.044775378813722</v>
      </c>
      <c r="I53" s="31">
        <f t="shared" si="8"/>
        <v>0.13482806194344232</v>
      </c>
      <c r="J53" s="31">
        <f t="shared" si="8"/>
        <v>0.16663968271275748</v>
      </c>
      <c r="K53" s="31">
        <f t="shared" si="8"/>
        <v>0.04461868817914908</v>
      </c>
      <c r="L53" s="31">
        <f t="shared" si="8"/>
        <v>0.23619297856001883</v>
      </c>
      <c r="M53" s="31">
        <f t="shared" si="8"/>
        <v>0.31373688259491456</v>
      </c>
      <c r="N53" s="31">
        <f t="shared" si="8"/>
        <v>0.5526671738946657</v>
      </c>
      <c r="O53" s="31">
        <f t="shared" si="8"/>
        <v>0.3328132583393132</v>
      </c>
      <c r="P53" s="31">
        <f t="shared" si="8"/>
        <v>0.5121409040196179</v>
      </c>
      <c r="Q53" s="31">
        <f t="shared" si="8"/>
        <v>0.12609425439550762</v>
      </c>
      <c r="R53" s="31">
        <f t="shared" si="8"/>
        <v>0.08952889240054994</v>
      </c>
      <c r="S53" s="31">
        <f t="shared" si="8"/>
        <v>0.33812265280175463</v>
      </c>
      <c r="T53" s="31">
        <f>(T11/T$7)*100</f>
        <v>0.7905460921736613</v>
      </c>
      <c r="U53" s="31">
        <f t="shared" si="8"/>
        <v>0.39946528074651544</v>
      </c>
      <c r="V53" s="31">
        <f t="shared" si="8"/>
        <v>0.09756381821428012</v>
      </c>
      <c r="W53" s="31">
        <f t="shared" si="8"/>
        <v>0.19817426202891072</v>
      </c>
      <c r="X53" s="31">
        <f t="shared" si="8"/>
        <v>0.19242659111320953</v>
      </c>
      <c r="Y53" s="31">
        <f t="shared" si="8"/>
        <v>0.19473169278414598</v>
      </c>
      <c r="Z53" s="31">
        <f t="shared" si="8"/>
        <v>0.3450269467736739</v>
      </c>
      <c r="AA53" s="31">
        <f t="shared" si="8"/>
        <v>0.7087771652547769</v>
      </c>
      <c r="AB53" s="31">
        <f t="shared" si="9"/>
        <v>0.6260271035241118</v>
      </c>
      <c r="AC53" s="31">
        <f t="shared" si="9"/>
        <v>0.38214015689353564</v>
      </c>
    </row>
    <row r="54" spans="1:29" ht="15" customHeight="1">
      <c r="A54" s="20" t="s">
        <v>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>
        <f t="shared" si="8"/>
        <v>8.333555211356196E-05</v>
      </c>
      <c r="W54" s="31">
        <f t="shared" si="8"/>
        <v>8.021393744665058E-05</v>
      </c>
      <c r="X54" s="31">
        <f t="shared" si="8"/>
        <v>0.2700057729012275</v>
      </c>
      <c r="Y54" s="31">
        <f t="shared" si="8"/>
        <v>0.03860611555444396</v>
      </c>
      <c r="Z54" s="31">
        <f t="shared" si="8"/>
        <v>0.03227983199507201</v>
      </c>
      <c r="AA54" s="31">
        <f t="shared" si="8"/>
        <v>0.01755590130072289</v>
      </c>
      <c r="AB54" s="31">
        <f t="shared" si="9"/>
        <v>0.0009409054432122709</v>
      </c>
      <c r="AC54" s="31">
        <f t="shared" si="9"/>
        <v>0.023478754499955547</v>
      </c>
    </row>
    <row r="55" spans="1:29" ht="15" customHeight="1">
      <c r="A55" s="20" t="s">
        <v>16</v>
      </c>
      <c r="B55" s="31">
        <f aca="true" t="shared" si="10" ref="B55:S57">(B13/B$7)*100</f>
        <v>11.830555908917441</v>
      </c>
      <c r="C55" s="31">
        <f t="shared" si="10"/>
        <v>13.884871275672547</v>
      </c>
      <c r="D55" s="31">
        <f t="shared" si="10"/>
        <v>21.362617660242044</v>
      </c>
      <c r="E55" s="31">
        <f t="shared" si="10"/>
        <v>30.034129692832767</v>
      </c>
      <c r="F55" s="31">
        <f t="shared" si="10"/>
        <v>15.045025843235466</v>
      </c>
      <c r="G55" s="31">
        <f t="shared" si="10"/>
        <v>17.144367384508826</v>
      </c>
      <c r="H55" s="31">
        <f t="shared" si="10"/>
        <v>18.457826542700666</v>
      </c>
      <c r="I55" s="31">
        <f t="shared" si="10"/>
        <v>12.749828467718732</v>
      </c>
      <c r="J55" s="31">
        <f t="shared" si="10"/>
        <v>14.702289891370313</v>
      </c>
      <c r="K55" s="31">
        <f t="shared" si="10"/>
        <v>4.704311536020221</v>
      </c>
      <c r="L55" s="31">
        <f t="shared" si="10"/>
        <v>22.211437867400154</v>
      </c>
      <c r="M55" s="31">
        <f t="shared" si="10"/>
        <v>24.598732238897796</v>
      </c>
      <c r="N55" s="31">
        <f t="shared" si="10"/>
        <v>25.128844969385167</v>
      </c>
      <c r="O55" s="31">
        <f t="shared" si="10"/>
        <v>30.5438977040277</v>
      </c>
      <c r="P55" s="31">
        <f t="shared" si="10"/>
        <v>26.767364699804684</v>
      </c>
      <c r="Q55" s="31">
        <f t="shared" si="10"/>
        <v>14.354494318872051</v>
      </c>
      <c r="R55" s="31">
        <f t="shared" si="10"/>
        <v>17.78907851844126</v>
      </c>
      <c r="S55" s="31">
        <f t="shared" si="10"/>
        <v>15.567793795776389</v>
      </c>
      <c r="T55" s="31">
        <f>(T13/T$7)*100</f>
        <v>35.204874790377225</v>
      </c>
      <c r="U55" s="31">
        <f>(U13/U$7)*100</f>
        <v>31.301035509802922</v>
      </c>
      <c r="V55" s="31">
        <f t="shared" si="8"/>
        <v>29.822518555418316</v>
      </c>
      <c r="W55" s="31">
        <f t="shared" si="8"/>
        <v>27.250897622607862</v>
      </c>
      <c r="X55" s="31">
        <f t="shared" si="8"/>
        <v>24.856422626874977</v>
      </c>
      <c r="Y55" s="31">
        <f t="shared" si="8"/>
        <v>26.707832117419233</v>
      </c>
      <c r="Z55" s="31">
        <f t="shared" si="8"/>
        <v>25.033706370229137</v>
      </c>
      <c r="AA55" s="31">
        <f t="shared" si="8"/>
        <v>26.86961493902481</v>
      </c>
      <c r="AB55" s="31">
        <f t="shared" si="9"/>
        <v>24.36805200136778</v>
      </c>
      <c r="AC55" s="31">
        <f t="shared" si="9"/>
        <v>20.789149565109025</v>
      </c>
    </row>
    <row r="56" spans="1:29" ht="15" customHeight="1">
      <c r="A56" s="20" t="s">
        <v>9</v>
      </c>
      <c r="B56" s="31">
        <f t="shared" si="10"/>
        <v>48.17453250222618</v>
      </c>
      <c r="C56" s="31">
        <f t="shared" si="10"/>
        <v>45.723652492527236</v>
      </c>
      <c r="D56" s="31">
        <f t="shared" si="10"/>
        <v>44.23128641864635</v>
      </c>
      <c r="E56" s="31">
        <f t="shared" si="10"/>
        <v>17.620672842515848</v>
      </c>
      <c r="F56" s="31">
        <f t="shared" si="10"/>
        <v>60.73559972291789</v>
      </c>
      <c r="G56" s="31">
        <f t="shared" si="10"/>
        <v>57.77429438515589</v>
      </c>
      <c r="H56" s="31">
        <f t="shared" si="10"/>
        <v>57.04751685511732</v>
      </c>
      <c r="I56" s="31">
        <f t="shared" si="10"/>
        <v>28.983975564949873</v>
      </c>
      <c r="J56" s="31">
        <f t="shared" si="10"/>
        <v>44.8662752341271</v>
      </c>
      <c r="K56" s="31">
        <f t="shared" si="10"/>
        <v>11.452097051414318</v>
      </c>
      <c r="L56" s="31">
        <f t="shared" si="10"/>
        <v>55.974859595281224</v>
      </c>
      <c r="M56" s="31">
        <f t="shared" si="10"/>
        <v>56.212895050488896</v>
      </c>
      <c r="N56" s="31">
        <f t="shared" si="10"/>
        <v>57.38994209147011</v>
      </c>
      <c r="O56" s="31">
        <f t="shared" si="10"/>
        <v>62.67593472066315</v>
      </c>
      <c r="P56" s="31">
        <f t="shared" si="10"/>
        <v>60.297581289517886</v>
      </c>
      <c r="Q56" s="31">
        <f t="shared" si="10"/>
        <v>54.77446870967938</v>
      </c>
      <c r="R56" s="31">
        <f t="shared" si="10"/>
        <v>47.96791344703058</v>
      </c>
      <c r="S56" s="31">
        <f t="shared" si="10"/>
        <v>52.00313675429468</v>
      </c>
      <c r="T56" s="31"/>
      <c r="U56" s="31"/>
      <c r="V56" s="31"/>
      <c r="W56" s="31">
        <f>(W14/W$7)*100</f>
        <v>1.0869905254734828</v>
      </c>
      <c r="X56" s="31">
        <f>(X14/X$7)*100</f>
        <v>0.619681308529798</v>
      </c>
      <c r="Y56" s="31">
        <f>(Y14/Y$7)*100</f>
        <v>0.45071272121391565</v>
      </c>
      <c r="Z56" s="31">
        <f t="shared" si="8"/>
        <v>0.8053850298171659</v>
      </c>
      <c r="AA56" s="31">
        <f t="shared" si="8"/>
        <v>0.6159965368674697</v>
      </c>
      <c r="AB56" s="31">
        <f t="shared" si="9"/>
        <v>3.095083694777207</v>
      </c>
      <c r="AC56" s="31">
        <f t="shared" si="9"/>
        <v>1.2836935210473235</v>
      </c>
    </row>
    <row r="57" spans="1:29" ht="15" customHeight="1">
      <c r="A57" s="20" t="s">
        <v>10</v>
      </c>
      <c r="B57" s="31">
        <f t="shared" si="10"/>
        <v>21.460373998219058</v>
      </c>
      <c r="C57" s="31">
        <f t="shared" si="10"/>
        <v>2.7094783530999904</v>
      </c>
      <c r="D57" s="31">
        <f t="shared" si="10"/>
        <v>25.271178843567903</v>
      </c>
      <c r="E57" s="31">
        <f t="shared" si="10"/>
        <v>0.11214041930765481</v>
      </c>
      <c r="F57" s="31">
        <f t="shared" si="10"/>
        <v>0.05594927265945542</v>
      </c>
      <c r="G57" s="31"/>
      <c r="H57" s="31"/>
      <c r="I57" s="31"/>
      <c r="J57" s="31"/>
      <c r="K57" s="31">
        <f>(K15/K$7)*100</f>
        <v>0.034475016990649233</v>
      </c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</row>
    <row r="58" spans="1:29" ht="15" customHeight="1">
      <c r="A58" s="20" t="s">
        <v>11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>
        <f aca="true" t="shared" si="11" ref="Q58:AC59">(Q16/Q$7)*100</f>
        <v>22.693977899900354</v>
      </c>
      <c r="R58" s="31">
        <f t="shared" si="11"/>
        <v>20.84751256110751</v>
      </c>
      <c r="S58" s="31">
        <f t="shared" si="11"/>
        <v>20.9912559166269</v>
      </c>
      <c r="T58" s="31">
        <f t="shared" si="11"/>
        <v>56.011524578217745</v>
      </c>
      <c r="U58" s="31">
        <f t="shared" si="11"/>
        <v>65.7972257963179</v>
      </c>
      <c r="V58" s="31">
        <f t="shared" si="11"/>
        <v>67.07815446443496</v>
      </c>
      <c r="W58" s="31">
        <f t="shared" si="11"/>
        <v>67.16060881461792</v>
      </c>
      <c r="X58" s="31">
        <f t="shared" si="11"/>
        <v>70.72555888369601</v>
      </c>
      <c r="Y58" s="31">
        <f t="shared" si="11"/>
        <v>67.71786685694634</v>
      </c>
      <c r="Z58" s="31">
        <f t="shared" si="11"/>
        <v>70.14566556072536</v>
      </c>
      <c r="AA58" s="31">
        <f t="shared" si="11"/>
        <v>68.4597106695066</v>
      </c>
      <c r="AB58" s="31">
        <f t="shared" si="11"/>
        <v>68.94966230160823</v>
      </c>
      <c r="AC58" s="31">
        <f t="shared" si="11"/>
        <v>62.11335183238392</v>
      </c>
    </row>
    <row r="59" spans="1:29" ht="15" customHeight="1">
      <c r="A59" s="20" t="s">
        <v>12</v>
      </c>
      <c r="B59" s="31"/>
      <c r="C59" s="31">
        <f>(C17/C$7)*100</f>
        <v>16.054382412496384</v>
      </c>
      <c r="D59" s="31"/>
      <c r="E59" s="31">
        <f aca="true" t="shared" si="12" ref="E59:S60">(E17/E$7)*100</f>
        <v>27.016089712335443</v>
      </c>
      <c r="F59" s="31">
        <f t="shared" si="12"/>
        <v>5.1713113443810945</v>
      </c>
      <c r="G59" s="31">
        <f t="shared" si="12"/>
        <v>5.522797488311902</v>
      </c>
      <c r="H59" s="31">
        <f t="shared" si="12"/>
        <v>5.867503581906256</v>
      </c>
      <c r="I59" s="31">
        <f t="shared" si="12"/>
        <v>0.04979969456187335</v>
      </c>
      <c r="J59" s="31">
        <f t="shared" si="12"/>
        <v>0.07390299213500348</v>
      </c>
      <c r="K59" s="31"/>
      <c r="L59" s="31"/>
      <c r="M59" s="31"/>
      <c r="N59" s="31"/>
      <c r="O59" s="31"/>
      <c r="P59" s="31"/>
      <c r="Q59" s="31"/>
      <c r="R59" s="31"/>
      <c r="S59" s="31">
        <f>(S17/S$7)*100</f>
        <v>1.606340893998726</v>
      </c>
      <c r="T59" s="31">
        <f>(T17/T$7)*100</f>
        <v>5.353219943539068</v>
      </c>
      <c r="U59" s="31"/>
      <c r="V59" s="31">
        <f t="shared" si="11"/>
        <v>0.5015715680478633</v>
      </c>
      <c r="W59" s="31">
        <f t="shared" si="11"/>
        <v>1.3707587883249301</v>
      </c>
      <c r="X59" s="31">
        <f t="shared" si="11"/>
        <v>0.3588658122331275</v>
      </c>
      <c r="Y59" s="31">
        <f t="shared" si="11"/>
        <v>1.829195179499817</v>
      </c>
      <c r="Z59" s="31">
        <f t="shared" si="11"/>
        <v>0.8250766937961956</v>
      </c>
      <c r="AA59" s="31">
        <f t="shared" si="11"/>
        <v>0.011996532555493973</v>
      </c>
      <c r="AB59" s="31">
        <f t="shared" si="11"/>
        <v>0</v>
      </c>
      <c r="AC59" s="31">
        <f t="shared" si="11"/>
        <v>7.736931248995028</v>
      </c>
    </row>
    <row r="60" spans="1:29" ht="15" customHeight="1">
      <c r="A60" s="20" t="s">
        <v>13</v>
      </c>
      <c r="B60" s="31">
        <f>(B18/B$7)*100</f>
        <v>9.884238646482636</v>
      </c>
      <c r="C60" s="31">
        <f>(C18/C$7)*100</f>
        <v>4.261884099893935</v>
      </c>
      <c r="D60" s="31"/>
      <c r="E60" s="31"/>
      <c r="F60" s="31">
        <f t="shared" si="12"/>
        <v>14.111205840038366</v>
      </c>
      <c r="G60" s="31">
        <f t="shared" si="12"/>
        <v>4.429174223299643</v>
      </c>
      <c r="H60" s="31">
        <f t="shared" si="12"/>
        <v>3.956533334987316</v>
      </c>
      <c r="I60" s="31">
        <f t="shared" si="12"/>
        <v>55.58309909032558</v>
      </c>
      <c r="J60" s="31">
        <f t="shared" si="12"/>
        <v>38.83178203133002</v>
      </c>
      <c r="K60" s="31">
        <f t="shared" si="12"/>
        <v>82.13438281730323</v>
      </c>
      <c r="L60" s="31">
        <f t="shared" si="12"/>
        <v>15.501978642963978</v>
      </c>
      <c r="M60" s="31">
        <f t="shared" si="12"/>
        <v>14.870785887660187</v>
      </c>
      <c r="N60" s="31">
        <f t="shared" si="12"/>
        <v>14.452110732702922</v>
      </c>
      <c r="O60" s="31">
        <f t="shared" si="12"/>
        <v>5.092467150415811</v>
      </c>
      <c r="P60" s="31">
        <f t="shared" si="12"/>
        <v>11.464050776189016</v>
      </c>
      <c r="Q60" s="31">
        <f t="shared" si="12"/>
        <v>6.7513107342780305</v>
      </c>
      <c r="R60" s="31">
        <f t="shared" si="12"/>
        <v>12.29806752951416</v>
      </c>
      <c r="S60" s="31">
        <f t="shared" si="12"/>
        <v>8.680059193497454</v>
      </c>
      <c r="T60" s="31"/>
      <c r="U60" s="31"/>
      <c r="V60" s="31"/>
      <c r="W60" s="31"/>
      <c r="X60" s="31"/>
      <c r="Y60" s="31"/>
      <c r="Z60" s="31"/>
      <c r="AA60" s="31"/>
      <c r="AB60" s="31"/>
      <c r="AC60" s="31">
        <f>(AC18/AC$7)*100</f>
        <v>4.927929979755897</v>
      </c>
    </row>
    <row r="61" spans="1:29" ht="15" customHeight="1">
      <c r="A61" s="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1"/>
      <c r="AC61" s="31"/>
    </row>
    <row r="62" spans="1:29" s="11" customFormat="1" ht="15" customHeight="1">
      <c r="A62" s="8" t="s">
        <v>21</v>
      </c>
      <c r="B62" s="30">
        <f>SUM(B63:B75)</f>
        <v>100.00000000000001</v>
      </c>
      <c r="C62" s="30">
        <f aca="true" t="shared" si="13" ref="C62:S62">SUM(C63:C75)</f>
        <v>100</v>
      </c>
      <c r="D62" s="30">
        <f t="shared" si="13"/>
        <v>100</v>
      </c>
      <c r="E62" s="30">
        <f t="shared" si="13"/>
        <v>100</v>
      </c>
      <c r="F62" s="30">
        <f t="shared" si="13"/>
        <v>99.99999999999999</v>
      </c>
      <c r="G62" s="30">
        <f t="shared" si="13"/>
        <v>100</v>
      </c>
      <c r="H62" s="30">
        <f t="shared" si="13"/>
        <v>100</v>
      </c>
      <c r="I62" s="30">
        <f t="shared" si="13"/>
        <v>100</v>
      </c>
      <c r="J62" s="30">
        <f t="shared" si="13"/>
        <v>100.00000000000001</v>
      </c>
      <c r="K62" s="30">
        <f t="shared" si="13"/>
        <v>99.99999999999999</v>
      </c>
      <c r="L62" s="30">
        <f t="shared" si="13"/>
        <v>100</v>
      </c>
      <c r="M62" s="30">
        <f t="shared" si="13"/>
        <v>100</v>
      </c>
      <c r="N62" s="30">
        <f t="shared" si="13"/>
        <v>100</v>
      </c>
      <c r="O62" s="30">
        <f t="shared" si="13"/>
        <v>100</v>
      </c>
      <c r="P62" s="30">
        <f t="shared" si="13"/>
        <v>100</v>
      </c>
      <c r="Q62" s="30">
        <f t="shared" si="13"/>
        <v>100.00000000000001</v>
      </c>
      <c r="R62" s="30">
        <f t="shared" si="13"/>
        <v>100</v>
      </c>
      <c r="S62" s="30">
        <f t="shared" si="13"/>
        <v>100.00000000000001</v>
      </c>
      <c r="T62" s="30">
        <f>SUM(T63:T77)</f>
        <v>100</v>
      </c>
      <c r="U62" s="30">
        <f>SUM(U63:U77)</f>
        <v>100.00000000000001</v>
      </c>
      <c r="V62" s="30">
        <f>SUM(V63:V77)</f>
        <v>100</v>
      </c>
      <c r="W62" s="30">
        <f>SUM(W63:W77)</f>
        <v>100.00000000000001</v>
      </c>
      <c r="X62" s="30">
        <f>X63+X67+X70+X73+X74+X75+X76+X77</f>
        <v>100.00000000000001</v>
      </c>
      <c r="Y62" s="30">
        <f>Y63+Y67+Y70+Y73+Y74+Y75+Y76+Y77</f>
        <v>100</v>
      </c>
      <c r="Z62" s="30">
        <f>Z63+Z67+Z70+Z73+Z74+Z75+Z76+Z77</f>
        <v>100</v>
      </c>
      <c r="AA62" s="30">
        <f>AA63+AA67+AA70+AA73+AA74+AA75+AA76+AA77</f>
        <v>100</v>
      </c>
      <c r="AB62" s="30">
        <f>AB63+AB67+AB70+AB73+AB74+AB75+AB76+AB77</f>
        <v>100</v>
      </c>
      <c r="AC62" s="30">
        <f>AC63+AC67+AC70+AC73+AC74+AC75+AC76+AC77</f>
        <v>99.99999999999999</v>
      </c>
    </row>
    <row r="63" spans="1:29" ht="15" customHeight="1">
      <c r="A63" s="20" t="s">
        <v>32</v>
      </c>
      <c r="B63" s="31">
        <f aca="true" t="shared" si="14" ref="B63:AC63">(B21/B$20)*100</f>
        <v>10.787431624475257</v>
      </c>
      <c r="C63" s="31">
        <f t="shared" si="14"/>
        <v>10.047247131424164</v>
      </c>
      <c r="D63" s="31">
        <f t="shared" si="14"/>
        <v>15.320484087852982</v>
      </c>
      <c r="E63" s="31">
        <f t="shared" si="14"/>
        <v>16.474890297415897</v>
      </c>
      <c r="F63" s="31">
        <f t="shared" si="14"/>
        <v>8.909255608248522</v>
      </c>
      <c r="G63" s="31">
        <f t="shared" si="14"/>
        <v>7.830342577487764</v>
      </c>
      <c r="H63" s="31">
        <f t="shared" si="14"/>
        <v>12.842141824880448</v>
      </c>
      <c r="I63" s="31">
        <f t="shared" si="14"/>
        <v>7.681141777885984</v>
      </c>
      <c r="J63" s="31">
        <f t="shared" si="14"/>
        <v>10.698311685593984</v>
      </c>
      <c r="K63" s="31">
        <f t="shared" si="14"/>
        <v>3.4957803229313735</v>
      </c>
      <c r="L63" s="31">
        <f t="shared" si="14"/>
        <v>15.650544093369472</v>
      </c>
      <c r="M63" s="31">
        <f t="shared" si="14"/>
        <v>16.759956316479574</v>
      </c>
      <c r="N63" s="31">
        <f t="shared" si="14"/>
        <v>16.21140689347004</v>
      </c>
      <c r="O63" s="31">
        <f t="shared" si="14"/>
        <v>18.801939264371786</v>
      </c>
      <c r="P63" s="31">
        <f t="shared" si="14"/>
        <v>17.147085673505387</v>
      </c>
      <c r="Q63" s="31">
        <f t="shared" si="14"/>
        <v>8.173689431939186</v>
      </c>
      <c r="R63" s="31">
        <f t="shared" si="14"/>
        <v>7.900576999342541</v>
      </c>
      <c r="S63" s="31">
        <f t="shared" si="14"/>
        <v>7.935515830286696</v>
      </c>
      <c r="T63" s="31">
        <f t="shared" si="14"/>
        <v>13.723071450442825</v>
      </c>
      <c r="U63" s="31">
        <f t="shared" si="14"/>
        <v>13.045370628287023</v>
      </c>
      <c r="V63" s="31">
        <f t="shared" si="14"/>
        <v>12.034240732465372</v>
      </c>
      <c r="W63" s="31">
        <f t="shared" si="14"/>
        <v>11.33958077675281</v>
      </c>
      <c r="X63" s="31">
        <f t="shared" si="14"/>
        <v>12.047567753968844</v>
      </c>
      <c r="Y63" s="31">
        <f t="shared" si="14"/>
        <v>11.208099698213001</v>
      </c>
      <c r="Z63" s="31">
        <f t="shared" si="14"/>
        <v>10.347937205578917</v>
      </c>
      <c r="AA63" s="31">
        <f t="shared" si="14"/>
        <v>10.685314627161166</v>
      </c>
      <c r="AB63" s="31">
        <f t="shared" si="14"/>
        <v>10.416959152075824</v>
      </c>
      <c r="AC63" s="31">
        <f t="shared" si="14"/>
        <v>10.321979346552244</v>
      </c>
    </row>
    <row r="64" spans="1:29" ht="15" customHeight="1">
      <c r="A64" s="21" t="s">
        <v>24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>
        <f>(X22/X$20)*100</f>
        <v>8.627522228981539</v>
      </c>
      <c r="Y64" s="31">
        <f>(Y22/Y$20)*100</f>
        <v>7.8264991420863215</v>
      </c>
      <c r="Z64" s="31">
        <f>(Z22/Z$20)*100</f>
        <v>7.150663337258647</v>
      </c>
      <c r="AA64" s="31">
        <f>(AA22/AA$20)*100</f>
        <v>7.196391091889281</v>
      </c>
      <c r="AB64" s="31">
        <f>(AB22/AB$20)*100</f>
        <v>6.973019288809193</v>
      </c>
      <c r="AC64" s="31">
        <f aca="true" t="shared" si="15" ref="AB64:AC74">(AC22/AC$20)*100</f>
        <v>6.441135065431271</v>
      </c>
    </row>
    <row r="65" spans="1:29" ht="15" customHeight="1">
      <c r="A65" s="21" t="s">
        <v>25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>
        <f aca="true" t="shared" si="16" ref="X65:AA66">(X23/X$20)*100</f>
        <v>1.0350290290617659</v>
      </c>
      <c r="Y65" s="31">
        <f t="shared" si="16"/>
        <v>0.9752584315535686</v>
      </c>
      <c r="Z65" s="31">
        <f t="shared" si="16"/>
        <v>0.8360863071537963</v>
      </c>
      <c r="AA65" s="31">
        <f t="shared" si="16"/>
        <v>0.9230515606041262</v>
      </c>
      <c r="AB65" s="31">
        <f t="shared" si="15"/>
        <v>0.6446285565297228</v>
      </c>
      <c r="AC65" s="31">
        <f t="shared" si="15"/>
        <v>0.6098134723994468</v>
      </c>
    </row>
    <row r="66" spans="1:29" ht="15" customHeight="1">
      <c r="A66" s="21" t="s">
        <v>26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>
        <f t="shared" si="16"/>
        <v>2.3850164959255404</v>
      </c>
      <c r="Y66" s="31">
        <f t="shared" si="16"/>
        <v>2.4063421245731123</v>
      </c>
      <c r="Z66" s="31">
        <f t="shared" si="16"/>
        <v>2.361187561166476</v>
      </c>
      <c r="AA66" s="31">
        <f t="shared" si="16"/>
        <v>2.5658719746677585</v>
      </c>
      <c r="AB66" s="31">
        <f t="shared" si="15"/>
        <v>2.7993113067369078</v>
      </c>
      <c r="AC66" s="31">
        <f t="shared" si="15"/>
        <v>3.271030808721527</v>
      </c>
    </row>
    <row r="67" spans="1:29" ht="15" customHeight="1">
      <c r="A67" s="20" t="s">
        <v>17</v>
      </c>
      <c r="B67" s="31">
        <f>(B25/B$20)*100</f>
        <v>5.177458338633762</v>
      </c>
      <c r="C67" s="31">
        <f aca="true" t="shared" si="17" ref="C67:X67">(C25/C$20)*100</f>
        <v>3.6833477967409123</v>
      </c>
      <c r="D67" s="31">
        <f t="shared" si="17"/>
        <v>6.382787987449574</v>
      </c>
      <c r="E67" s="31">
        <f t="shared" si="17"/>
        <v>21.45782545099951</v>
      </c>
      <c r="F67" s="31">
        <f t="shared" si="17"/>
        <v>4.521234081099803</v>
      </c>
      <c r="G67" s="31">
        <f t="shared" si="17"/>
        <v>7.803913348583302</v>
      </c>
      <c r="H67" s="31">
        <f t="shared" si="17"/>
        <v>5.154843791672611</v>
      </c>
      <c r="I67" s="31">
        <f t="shared" si="17"/>
        <v>3.751576990327793</v>
      </c>
      <c r="J67" s="31">
        <f t="shared" si="17"/>
        <v>5.957396191627925</v>
      </c>
      <c r="K67" s="31">
        <f t="shared" si="17"/>
        <v>1.3128265723227535</v>
      </c>
      <c r="L67" s="31">
        <f t="shared" si="17"/>
        <v>5.434645917895012</v>
      </c>
      <c r="M67" s="31">
        <f t="shared" si="17"/>
        <v>4.98355021037244</v>
      </c>
      <c r="N67" s="31">
        <f t="shared" si="17"/>
        <v>4.6678184969143635</v>
      </c>
      <c r="O67" s="31">
        <f t="shared" si="17"/>
        <v>5.096672909551614</v>
      </c>
      <c r="P67" s="31">
        <f t="shared" si="17"/>
        <v>3.901528636702165</v>
      </c>
      <c r="Q67" s="31">
        <f t="shared" si="17"/>
        <v>2.08718228424075</v>
      </c>
      <c r="R67" s="31">
        <f t="shared" si="17"/>
        <v>2.2405397668654445</v>
      </c>
      <c r="S67" s="31">
        <f t="shared" si="17"/>
        <v>2.821386926609558</v>
      </c>
      <c r="T67" s="31">
        <f t="shared" si="17"/>
        <v>3.6824679606403268</v>
      </c>
      <c r="U67" s="31">
        <f t="shared" si="17"/>
        <v>2.5809845090475707</v>
      </c>
      <c r="V67" s="31">
        <f t="shared" si="17"/>
        <v>3.1900607514430543</v>
      </c>
      <c r="W67" s="31">
        <f t="shared" si="17"/>
        <v>9.95544917914213</v>
      </c>
      <c r="X67" s="31">
        <f t="shared" si="17"/>
        <v>11.28570624274377</v>
      </c>
      <c r="Y67" s="31">
        <f aca="true" t="shared" si="18" ref="Y67:AA74">(Y25/Y$20)*100</f>
        <v>9.79065251093771</v>
      </c>
      <c r="Z67" s="31">
        <f t="shared" si="18"/>
        <v>9.352026266183055</v>
      </c>
      <c r="AA67" s="31">
        <f t="shared" si="18"/>
        <v>9.11348781397151</v>
      </c>
      <c r="AB67" s="31">
        <f t="shared" si="15"/>
        <v>13.446173275660781</v>
      </c>
      <c r="AC67" s="31">
        <f t="shared" si="15"/>
        <v>13.116931873897034</v>
      </c>
    </row>
    <row r="68" spans="1:29" ht="15" customHeight="1">
      <c r="A68" s="22" t="s">
        <v>27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>
        <f>(X26/X$20)*100</f>
        <v>0.6886601301169297</v>
      </c>
      <c r="Y68" s="31">
        <f t="shared" si="18"/>
        <v>0.7615570075823754</v>
      </c>
      <c r="Z68" s="31">
        <f t="shared" si="18"/>
        <v>0.5400992548456897</v>
      </c>
      <c r="AA68" s="31">
        <f t="shared" si="18"/>
        <v>0.3350174165320843</v>
      </c>
      <c r="AB68" s="31">
        <f t="shared" si="15"/>
        <v>0.9131827785581516</v>
      </c>
      <c r="AC68" s="31">
        <f t="shared" si="15"/>
        <v>0.37338536707999287</v>
      </c>
    </row>
    <row r="69" spans="1:29" ht="15" customHeight="1">
      <c r="A69" s="22" t="s">
        <v>28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>
        <f>(X27/X$20)*100</f>
        <v>10.59704611262684</v>
      </c>
      <c r="Y69" s="31">
        <f t="shared" si="18"/>
        <v>9.029095503355334</v>
      </c>
      <c r="Z69" s="31">
        <f t="shared" si="18"/>
        <v>8.811927011337364</v>
      </c>
      <c r="AA69" s="31">
        <f t="shared" si="18"/>
        <v>8.778470397439426</v>
      </c>
      <c r="AB69" s="31">
        <f t="shared" si="15"/>
        <v>12.532990497102631</v>
      </c>
      <c r="AC69" s="31">
        <f t="shared" si="15"/>
        <v>12.743546506817042</v>
      </c>
    </row>
    <row r="70" spans="1:29" ht="15" customHeight="1">
      <c r="A70" s="20" t="s">
        <v>18</v>
      </c>
      <c r="B70" s="31">
        <f>(B28/B$20)*100</f>
        <v>4.096170970614425</v>
      </c>
      <c r="C70" s="31">
        <f aca="true" t="shared" si="19" ref="C70:X70">(C28/C$20)*100</f>
        <v>5.148973098061903</v>
      </c>
      <c r="D70" s="31">
        <f t="shared" si="19"/>
        <v>8.3998207082026</v>
      </c>
      <c r="E70" s="31">
        <f t="shared" si="19"/>
        <v>21.160409556313994</v>
      </c>
      <c r="F70" s="31">
        <f t="shared" si="19"/>
        <v>11.921191453082539</v>
      </c>
      <c r="G70" s="31">
        <f t="shared" si="19"/>
        <v>11.069290147365734</v>
      </c>
      <c r="H70" s="31">
        <f t="shared" si="19"/>
        <v>6.98456213909581</v>
      </c>
      <c r="I70" s="31">
        <f t="shared" si="19"/>
        <v>3.9662690068834245</v>
      </c>
      <c r="J70" s="31">
        <f t="shared" si="19"/>
        <v>5.150741177623805</v>
      </c>
      <c r="K70" s="31">
        <f t="shared" si="19"/>
        <v>1.330488228315526</v>
      </c>
      <c r="L70" s="31">
        <f t="shared" si="19"/>
        <v>6.251454884532337</v>
      </c>
      <c r="M70" s="31">
        <f t="shared" si="19"/>
        <v>7.207683056790044</v>
      </c>
      <c r="N70" s="31">
        <f t="shared" si="19"/>
        <v>7.65023610255667</v>
      </c>
      <c r="O70" s="31">
        <f t="shared" si="19"/>
        <v>8.531066044561692</v>
      </c>
      <c r="P70" s="31">
        <f t="shared" si="19"/>
        <v>13.471196781601948</v>
      </c>
      <c r="Q70" s="31">
        <f t="shared" si="19"/>
        <v>27.576485666213184</v>
      </c>
      <c r="R70" s="31">
        <f t="shared" si="19"/>
        <v>29.266930484806082</v>
      </c>
      <c r="S70" s="31">
        <f t="shared" si="19"/>
        <v>28.44644331270878</v>
      </c>
      <c r="T70" s="31">
        <f t="shared" si="19"/>
        <v>79.87747927159506</v>
      </c>
      <c r="U70" s="31">
        <f t="shared" si="19"/>
        <v>80.69725091653986</v>
      </c>
      <c r="V70" s="31">
        <f t="shared" si="19"/>
        <v>80.39714445557335</v>
      </c>
      <c r="W70" s="31">
        <f t="shared" si="19"/>
        <v>78.24930331330545</v>
      </c>
      <c r="X70" s="31">
        <f t="shared" si="19"/>
        <v>76.32255635409308</v>
      </c>
      <c r="Y70" s="31">
        <f t="shared" si="18"/>
        <v>77.43539900802007</v>
      </c>
      <c r="Z70" s="31">
        <f t="shared" si="18"/>
        <v>76.02109432254696</v>
      </c>
      <c r="AA70" s="31">
        <f t="shared" si="18"/>
        <v>77.20009323107585</v>
      </c>
      <c r="AB70" s="31">
        <f t="shared" si="15"/>
        <v>67.9679017536249</v>
      </c>
      <c r="AC70" s="31">
        <f t="shared" si="15"/>
        <v>66.69972947699476</v>
      </c>
    </row>
    <row r="71" spans="1:29" ht="15" customHeight="1">
      <c r="A71" s="21" t="s">
        <v>29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>
        <f>(X29/X$20)*100</f>
        <v>55.77424147617369</v>
      </c>
      <c r="Y71" s="31">
        <f t="shared" si="18"/>
        <v>57.82587386737923</v>
      </c>
      <c r="Z71" s="31">
        <f t="shared" si="18"/>
        <v>57.56802795394792</v>
      </c>
      <c r="AA71" s="31">
        <f t="shared" si="18"/>
        <v>56.94886443348416</v>
      </c>
      <c r="AB71" s="31">
        <f t="shared" si="15"/>
        <v>49.987703232480655</v>
      </c>
      <c r="AC71" s="31">
        <f t="shared" si="15"/>
        <v>50.89477417866913</v>
      </c>
    </row>
    <row r="72" spans="1:31" ht="15" customHeight="1">
      <c r="A72" s="21" t="s">
        <v>30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>
        <f>(X30/X$20)*100</f>
        <v>20.54831487791939</v>
      </c>
      <c r="Y72" s="31">
        <f t="shared" si="18"/>
        <v>19.609525140640834</v>
      </c>
      <c r="Z72" s="31">
        <f t="shared" si="18"/>
        <v>18.453066368599035</v>
      </c>
      <c r="AA72" s="31">
        <f t="shared" si="18"/>
        <v>20.2512287975917</v>
      </c>
      <c r="AB72" s="31">
        <f t="shared" si="15"/>
        <v>17.98019852114425</v>
      </c>
      <c r="AC72" s="31">
        <f t="shared" si="15"/>
        <v>15.804955298325623</v>
      </c>
      <c r="AE72" s="1" t="s">
        <v>3</v>
      </c>
    </row>
    <row r="73" spans="1:29" ht="15" customHeight="1">
      <c r="A73" s="20" t="s">
        <v>14</v>
      </c>
      <c r="B73" s="31">
        <f>(B31/B$20)*100</f>
        <v>48.14909044650808</v>
      </c>
      <c r="C73" s="31">
        <f aca="true" t="shared" si="20" ref="C73:K73">(C31/C$20)*100</f>
        <v>43.448076366792016</v>
      </c>
      <c r="D73" s="31">
        <f t="shared" si="20"/>
        <v>54.18198117436127</v>
      </c>
      <c r="E73" s="31">
        <f t="shared" si="20"/>
        <v>4.870794734275963</v>
      </c>
      <c r="F73" s="31">
        <f t="shared" si="20"/>
        <v>51.48798422763361</v>
      </c>
      <c r="G73" s="31">
        <f t="shared" si="20"/>
        <v>48.865821538910204</v>
      </c>
      <c r="H73" s="31">
        <f t="shared" si="20"/>
        <v>51.02123093526518</v>
      </c>
      <c r="I73" s="31">
        <f t="shared" si="20"/>
        <v>23.920084401260116</v>
      </c>
      <c r="J73" s="31">
        <f t="shared" si="20"/>
        <v>27.74457099368135</v>
      </c>
      <c r="K73" s="31">
        <f t="shared" si="20"/>
        <v>7.894946495281128</v>
      </c>
      <c r="L73" s="31">
        <f>(L31/L$20)*100</f>
        <v>37.54799446675639</v>
      </c>
      <c r="M73" s="31">
        <f>(M31/M$20)*100</f>
        <v>0.15214893869879645</v>
      </c>
      <c r="N73" s="31">
        <f aca="true" t="shared" si="21" ref="N73:X74">(N31/N$20)*100</f>
        <v>53.82938269144838</v>
      </c>
      <c r="O73" s="31">
        <f t="shared" si="21"/>
        <v>51.37893070993215</v>
      </c>
      <c r="P73" s="31">
        <f t="shared" si="21"/>
        <v>51.34368330699448</v>
      </c>
      <c r="Q73" s="31">
        <f t="shared" si="21"/>
        <v>54.34755125680984</v>
      </c>
      <c r="R73" s="31">
        <f t="shared" si="21"/>
        <v>47.33451912732438</v>
      </c>
      <c r="S73" s="31">
        <f t="shared" si="21"/>
        <v>51.56163831296541</v>
      </c>
      <c r="T73" s="31">
        <f t="shared" si="21"/>
        <v>1.3506962832776563</v>
      </c>
      <c r="U73" s="31">
        <f t="shared" si="21"/>
        <v>1.147153944898746</v>
      </c>
      <c r="V73" s="31">
        <f t="shared" si="21"/>
        <v>0.5317810382710505</v>
      </c>
      <c r="W73" s="31">
        <f t="shared" si="21"/>
        <v>0.4556667307996195</v>
      </c>
      <c r="X73" s="31">
        <f t="shared" si="21"/>
        <v>0.3111757282311015</v>
      </c>
      <c r="Y73" s="31">
        <f t="shared" si="18"/>
        <v>0.6846252305700482</v>
      </c>
      <c r="Z73" s="31">
        <f t="shared" si="18"/>
        <v>2.449808102922408</v>
      </c>
      <c r="AA73" s="31">
        <f t="shared" si="18"/>
        <v>2.561036401853349</v>
      </c>
      <c r="AB73" s="31">
        <f t="shared" si="15"/>
        <v>6.861036065648459</v>
      </c>
      <c r="AC73" s="31">
        <f t="shared" si="15"/>
        <v>1.3427665294988793</v>
      </c>
    </row>
    <row r="74" spans="1:29" ht="15" customHeight="1">
      <c r="A74" s="20" t="s">
        <v>13</v>
      </c>
      <c r="B74" s="31">
        <f aca="true" t="shared" si="22" ref="B74:K75">(B32/B$20)*100</f>
        <v>11.410761989568757</v>
      </c>
      <c r="C74" s="31">
        <f t="shared" si="22"/>
        <v>4.580079066628097</v>
      </c>
      <c r="D74" s="31">
        <f t="shared" si="22"/>
        <v>0</v>
      </c>
      <c r="E74" s="31">
        <f t="shared" si="22"/>
        <v>36.021452949780596</v>
      </c>
      <c r="F74" s="31">
        <f t="shared" si="22"/>
        <v>0.09058453668673735</v>
      </c>
      <c r="G74" s="31">
        <f t="shared" si="22"/>
        <v>23.388044875007974</v>
      </c>
      <c r="H74" s="31">
        <f t="shared" si="22"/>
        <v>17.97031514572621</v>
      </c>
      <c r="I74" s="31">
        <f t="shared" si="22"/>
        <v>60.66432792545539</v>
      </c>
      <c r="J74" s="31">
        <f t="shared" si="22"/>
        <v>50.40888950566498</v>
      </c>
      <c r="K74" s="31">
        <f t="shared" si="22"/>
        <v>85.95668320653445</v>
      </c>
      <c r="L74" s="31">
        <f>(L32/L$20)*100</f>
        <v>35.115360637446784</v>
      </c>
      <c r="M74" s="31">
        <f>(M32/M$20)*100</f>
        <v>70.89573224916822</v>
      </c>
      <c r="N74" s="31">
        <f t="shared" si="21"/>
        <v>17.641155815610546</v>
      </c>
      <c r="O74" s="31">
        <f t="shared" si="21"/>
        <v>16.191391071582764</v>
      </c>
      <c r="P74" s="31">
        <f t="shared" si="21"/>
        <v>14.136505601196014</v>
      </c>
      <c r="Q74" s="31">
        <f t="shared" si="21"/>
        <v>7.815091360797051</v>
      </c>
      <c r="R74" s="31">
        <f t="shared" si="21"/>
        <v>13.257433621661557</v>
      </c>
      <c r="S74" s="31">
        <f t="shared" si="21"/>
        <v>9.235015617429564</v>
      </c>
      <c r="T74" s="31">
        <f t="shared" si="21"/>
        <v>0.5409334262389551</v>
      </c>
      <c r="U74" s="31">
        <f t="shared" si="21"/>
        <v>2.426832295736657</v>
      </c>
      <c r="V74" s="31">
        <f t="shared" si="21"/>
        <v>3.8467730222471666</v>
      </c>
      <c r="W74" s="31"/>
      <c r="X74" s="31">
        <f>(X32/X$20)*100</f>
        <v>0.032993920963207225</v>
      </c>
      <c r="Y74" s="31">
        <f t="shared" si="18"/>
        <v>0.8812235522591727</v>
      </c>
      <c r="Z74" s="31">
        <f t="shared" si="18"/>
        <v>1.8291341027686598</v>
      </c>
      <c r="AA74" s="31">
        <f t="shared" si="18"/>
        <v>0.44006792593812033</v>
      </c>
      <c r="AB74" s="31">
        <f t="shared" si="15"/>
        <v>1.3079297529900364</v>
      </c>
      <c r="AC74" s="31">
        <f t="shared" si="15"/>
        <v>8.518592773057081</v>
      </c>
    </row>
    <row r="75" spans="1:28" ht="15" customHeight="1">
      <c r="A75" s="20" t="s">
        <v>10</v>
      </c>
      <c r="B75" s="31">
        <f t="shared" si="22"/>
        <v>20.37908663019972</v>
      </c>
      <c r="C75" s="31">
        <f t="shared" si="22"/>
        <v>33.092276540352906</v>
      </c>
      <c r="D75" s="31">
        <f t="shared" si="22"/>
        <v>15.714926042133573</v>
      </c>
      <c r="E75" s="31">
        <f t="shared" si="22"/>
        <v>0.01462701121404193</v>
      </c>
      <c r="F75" s="31">
        <f t="shared" si="22"/>
        <v>23.069750093248786</v>
      </c>
      <c r="G75" s="31">
        <f t="shared" si="22"/>
        <v>1.042587512645019</v>
      </c>
      <c r="H75" s="31">
        <f t="shared" si="22"/>
        <v>6.026906163359735</v>
      </c>
      <c r="I75" s="31">
        <f t="shared" si="22"/>
        <v>0.01659989818729112</v>
      </c>
      <c r="J75" s="31">
        <f t="shared" si="22"/>
        <v>0.04009044580796015</v>
      </c>
      <c r="K75" s="31">
        <f t="shared" si="22"/>
        <v>0.00927517461475597</v>
      </c>
      <c r="L75" s="31"/>
      <c r="M75" s="31">
        <f>(M33/M$20)*100</f>
        <v>0.0009292284909280401</v>
      </c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</row>
    <row r="76" spans="1:28" ht="15" customHeight="1">
      <c r="A76" s="20" t="s">
        <v>22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</row>
    <row r="77" spans="1:28" ht="15" customHeight="1">
      <c r="A77" s="20" t="s">
        <v>23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f>(T35/T$20)*100</f>
        <v>0.8253516078051689</v>
      </c>
      <c r="U77" s="31">
        <f>(U35/U$20)*100</f>
        <v>0.1024077054901548</v>
      </c>
      <c r="V77" s="31"/>
      <c r="W77" s="31"/>
      <c r="X77" s="31"/>
      <c r="Y77" s="31"/>
      <c r="Z77" s="31"/>
      <c r="AA77" s="31"/>
      <c r="AB77" s="31"/>
    </row>
    <row r="78" spans="1:29" ht="15" customHeight="1">
      <c r="A78" s="2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  <row r="79" spans="1:29" s="2" customFormat="1" ht="15" customHeight="1">
      <c r="A79" s="29" t="s">
        <v>31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7"/>
      <c r="Q79" s="27"/>
      <c r="R79" s="27"/>
      <c r="S79" s="27"/>
      <c r="T79" s="27"/>
      <c r="U79" s="27"/>
      <c r="V79" s="1"/>
      <c r="W79" s="1"/>
      <c r="AC79" s="2" t="s">
        <v>3</v>
      </c>
    </row>
    <row r="80" ht="15" customHeight="1">
      <c r="A80" s="29" t="s">
        <v>39</v>
      </c>
    </row>
    <row r="81" ht="15" customHeight="1"/>
    <row r="82" ht="15" customHeight="1"/>
    <row r="83" ht="15" customHeight="1"/>
    <row r="84" spans="1:30" s="37" customFormat="1" ht="15" customHeight="1" hidden="1">
      <c r="A84" s="34" t="s">
        <v>40</v>
      </c>
      <c r="B84" s="35">
        <v>0.11802941762158524</v>
      </c>
      <c r="C84" s="35">
        <v>0.14910143807090018</v>
      </c>
      <c r="D84" s="35">
        <v>0.2420283761864577</v>
      </c>
      <c r="E84" s="35">
        <v>0.45089207001707926</v>
      </c>
      <c r="F84" s="35">
        <v>0.7187093607688491</v>
      </c>
      <c r="G84" s="35">
        <v>1.1409077767375149</v>
      </c>
      <c r="H84" s="35">
        <v>1.9356950257899364</v>
      </c>
      <c r="I84" s="35">
        <v>4.677871763438514</v>
      </c>
      <c r="J84" s="35">
        <v>9.401126265783308</v>
      </c>
      <c r="K84" s="35">
        <v>11.918350345260333</v>
      </c>
      <c r="L84" s="35">
        <v>15.266164431478533</v>
      </c>
      <c r="M84" s="35">
        <v>18.85408949051557</v>
      </c>
      <c r="N84" s="35">
        <v>21.65692959197304</v>
      </c>
      <c r="O84" s="35">
        <v>23.74698812277574</v>
      </c>
      <c r="P84" s="35">
        <v>25.755145102829825</v>
      </c>
      <c r="Q84" s="35">
        <v>35.5427598739351</v>
      </c>
      <c r="R84" s="35">
        <v>46.378983283324075</v>
      </c>
      <c r="S84" s="35">
        <v>54.60034026311889</v>
      </c>
      <c r="T84" s="35">
        <v>63.03412209646774</v>
      </c>
      <c r="U84" s="35">
        <v>72.53228596768676</v>
      </c>
      <c r="V84" s="35">
        <v>81.3499348748106</v>
      </c>
      <c r="W84" s="35">
        <v>86.15007751691425</v>
      </c>
      <c r="X84" s="35">
        <v>92.10814646624468</v>
      </c>
      <c r="Y84" s="35">
        <v>100</v>
      </c>
      <c r="Z84" s="35">
        <v>109.07501186969668</v>
      </c>
      <c r="AA84" s="35">
        <v>114.08689293544731</v>
      </c>
      <c r="AB84" s="35">
        <v>121.74281048553523</v>
      </c>
      <c r="AC84" s="36">
        <v>127.19874043837436</v>
      </c>
      <c r="AD84" s="37">
        <v>135.63737459298054</v>
      </c>
    </row>
    <row r="85" spans="1:29" ht="15" customHeight="1">
      <c r="A85" s="46" t="s">
        <v>35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</row>
    <row r="86" spans="1:29" ht="15" customHeight="1">
      <c r="A86" s="47" t="s">
        <v>46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</row>
    <row r="87" spans="1:13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29" ht="15" customHeight="1">
      <c r="A88" s="4" t="s">
        <v>0</v>
      </c>
      <c r="B88" s="5">
        <v>1980</v>
      </c>
      <c r="C88" s="5">
        <v>1981</v>
      </c>
      <c r="D88" s="5">
        <v>1982</v>
      </c>
      <c r="E88" s="5">
        <v>1983</v>
      </c>
      <c r="F88" s="5">
        <v>1984</v>
      </c>
      <c r="G88" s="5">
        <v>1985</v>
      </c>
      <c r="H88" s="5">
        <v>1986</v>
      </c>
      <c r="I88" s="5">
        <v>1987</v>
      </c>
      <c r="J88" s="5">
        <v>1988</v>
      </c>
      <c r="K88" s="5">
        <v>1989</v>
      </c>
      <c r="L88" s="5">
        <v>1990</v>
      </c>
      <c r="M88" s="5">
        <v>1991</v>
      </c>
      <c r="N88" s="5">
        <v>1992</v>
      </c>
      <c r="O88" s="5">
        <v>1993</v>
      </c>
      <c r="P88" s="5">
        <v>1994</v>
      </c>
      <c r="Q88" s="5">
        <v>1995</v>
      </c>
      <c r="R88" s="5">
        <v>1996</v>
      </c>
      <c r="S88" s="5">
        <v>1997</v>
      </c>
      <c r="T88" s="6">
        <v>1998</v>
      </c>
      <c r="U88" s="6">
        <v>1999</v>
      </c>
      <c r="V88" s="6">
        <v>2000</v>
      </c>
      <c r="W88" s="6">
        <v>2001</v>
      </c>
      <c r="X88" s="6">
        <v>2002</v>
      </c>
      <c r="Y88" s="6">
        <v>2003</v>
      </c>
      <c r="Z88" s="6">
        <v>2004</v>
      </c>
      <c r="AA88" s="6">
        <v>2005</v>
      </c>
      <c r="AB88" s="6">
        <v>2006</v>
      </c>
      <c r="AC88" s="6">
        <v>2007</v>
      </c>
    </row>
    <row r="89" spans="1:22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38"/>
      <c r="T89" s="38"/>
      <c r="U89" s="38"/>
      <c r="V89" s="2"/>
    </row>
    <row r="90" spans="1:29" s="11" customFormat="1" ht="15" customHeight="1">
      <c r="A90" s="8" t="s">
        <v>19</v>
      </c>
      <c r="B90" s="9">
        <f aca="true" t="shared" si="23" ref="B90:AC99">B7/B$84*100</f>
        <v>6660204.005414307</v>
      </c>
      <c r="C90" s="9">
        <f t="shared" si="23"/>
        <v>6955667.318962021</v>
      </c>
      <c r="D90" s="9">
        <f t="shared" si="23"/>
        <v>4608963.6991185825</v>
      </c>
      <c r="E90" s="9">
        <f t="shared" si="23"/>
        <v>4548760.416039942</v>
      </c>
      <c r="F90" s="9">
        <f t="shared" si="23"/>
        <v>10444834.04525231</v>
      </c>
      <c r="G90" s="9">
        <f t="shared" si="23"/>
        <v>9617517.05416279</v>
      </c>
      <c r="H90" s="9">
        <f t="shared" si="23"/>
        <v>8329152.983911037</v>
      </c>
      <c r="I90" s="9">
        <f t="shared" si="23"/>
        <v>11590142.428390797</v>
      </c>
      <c r="J90" s="9">
        <f t="shared" si="23"/>
        <v>9657853.477668926</v>
      </c>
      <c r="K90" s="9">
        <f t="shared" si="23"/>
        <v>37387560.114576146</v>
      </c>
      <c r="L90" s="9">
        <f t="shared" si="23"/>
        <v>9792662.76549081</v>
      </c>
      <c r="M90" s="9">
        <f t="shared" si="23"/>
        <v>10844899.198280443</v>
      </c>
      <c r="N90" s="9">
        <f t="shared" si="23"/>
        <v>12234864.544150745</v>
      </c>
      <c r="O90" s="9">
        <f t="shared" si="23"/>
        <v>11314243.246801887</v>
      </c>
      <c r="P90" s="9">
        <f t="shared" si="23"/>
        <v>14224291.49349843</v>
      </c>
      <c r="Q90" s="9">
        <f t="shared" si="23"/>
        <v>21469350.545836385</v>
      </c>
      <c r="R90" s="9">
        <f t="shared" si="23"/>
        <v>24192024.125363357</v>
      </c>
      <c r="S90" s="9">
        <f t="shared" si="23"/>
        <v>28504074.456313636</v>
      </c>
      <c r="T90" s="9">
        <f t="shared" si="23"/>
        <v>12743175.365728023</v>
      </c>
      <c r="U90" s="9">
        <f t="shared" si="23"/>
        <v>15296462.753073554</v>
      </c>
      <c r="V90" s="9">
        <f t="shared" si="23"/>
        <v>18110902.91058368</v>
      </c>
      <c r="W90" s="9">
        <f t="shared" si="23"/>
        <v>20259211.022269025</v>
      </c>
      <c r="X90" s="9">
        <f t="shared" si="23"/>
        <v>20980524.243946265</v>
      </c>
      <c r="Y90" s="9">
        <f t="shared" si="23"/>
        <v>21750440</v>
      </c>
      <c r="Z90" s="9">
        <f t="shared" si="23"/>
        <v>22766757.09159293</v>
      </c>
      <c r="AA90" s="9">
        <f t="shared" si="23"/>
        <v>22767007.963567488</v>
      </c>
      <c r="AB90" s="9">
        <f t="shared" si="23"/>
        <v>26538983.181958664</v>
      </c>
      <c r="AC90" s="9">
        <f t="shared" si="23"/>
        <v>30621456.522103433</v>
      </c>
    </row>
    <row r="91" spans="1:29" ht="15" customHeight="1">
      <c r="A91" s="20" t="s">
        <v>4</v>
      </c>
      <c r="B91" s="14">
        <f t="shared" si="23"/>
        <v>216895.08019158666</v>
      </c>
      <c r="C91" s="14">
        <f t="shared" si="23"/>
        <v>782688.6280232068</v>
      </c>
      <c r="D91" s="14">
        <f t="shared" si="23"/>
        <v>73545.0953333131</v>
      </c>
      <c r="E91" s="14">
        <f t="shared" si="23"/>
        <v>45908.99103463032</v>
      </c>
      <c r="F91" s="14">
        <f t="shared" si="23"/>
        <v>24349.20282835768</v>
      </c>
      <c r="G91" s="14">
        <f t="shared" si="23"/>
        <v>15689.261099776164</v>
      </c>
      <c r="H91" s="14">
        <f t="shared" si="23"/>
        <v>21800.954922007215</v>
      </c>
      <c r="I91" s="14">
        <f t="shared" si="23"/>
        <v>14921.315403629802</v>
      </c>
      <c r="J91" s="14">
        <f t="shared" si="23"/>
        <v>16381.016023633696</v>
      </c>
      <c r="K91" s="14">
        <f t="shared" si="23"/>
        <v>20927.392866848295</v>
      </c>
      <c r="L91" s="14">
        <f t="shared" si="23"/>
        <v>24537.92514035694</v>
      </c>
      <c r="M91" s="14">
        <f t="shared" si="23"/>
        <v>15413.101764801979</v>
      </c>
      <c r="N91" s="14">
        <f t="shared" si="23"/>
        <v>20030.54025538248</v>
      </c>
      <c r="O91" s="14">
        <f t="shared" si="23"/>
        <v>25531.658872499185</v>
      </c>
      <c r="P91" s="14">
        <f t="shared" si="23"/>
        <v>25254.0685522496</v>
      </c>
      <c r="Q91" s="14">
        <f t="shared" si="23"/>
        <v>20901.58453184154</v>
      </c>
      <c r="R91" s="14">
        <f t="shared" si="23"/>
        <v>19862.703638249637</v>
      </c>
      <c r="S91" s="14">
        <f t="shared" si="23"/>
        <v>31966.72935716059</v>
      </c>
      <c r="T91" s="14">
        <f t="shared" si="23"/>
        <v>35193.636814754864</v>
      </c>
      <c r="U91" s="14">
        <f t="shared" si="23"/>
        <v>35600.91158784628</v>
      </c>
      <c r="V91" s="14">
        <f t="shared" si="23"/>
        <v>29887.14377880638</v>
      </c>
      <c r="W91" s="14">
        <f t="shared" si="23"/>
        <v>38373.73215770975</v>
      </c>
      <c r="X91" s="14">
        <f t="shared" si="23"/>
        <v>95324.90161679372</v>
      </c>
      <c r="Y91" s="14">
        <f t="shared" si="23"/>
        <v>126858</v>
      </c>
      <c r="Z91" s="14">
        <f t="shared" si="23"/>
        <v>120068.74696145214</v>
      </c>
      <c r="AA91" s="14">
        <f t="shared" si="23"/>
        <v>157431.75695180552</v>
      </c>
      <c r="AB91" s="14">
        <f t="shared" si="23"/>
        <v>202103.9263170566</v>
      </c>
      <c r="AC91" s="14">
        <f t="shared" si="23"/>
        <v>204370.7344145792</v>
      </c>
    </row>
    <row r="92" spans="1:29" ht="15" customHeight="1">
      <c r="A92" s="20" t="s">
        <v>5</v>
      </c>
      <c r="B92" s="14">
        <f t="shared" si="23"/>
        <v>43209.56675691765</v>
      </c>
      <c r="C92" s="14">
        <f t="shared" si="23"/>
        <v>35546.27016729217</v>
      </c>
      <c r="D92" s="14">
        <f t="shared" si="23"/>
        <v>71892.39656177798</v>
      </c>
      <c r="E92" s="14">
        <f t="shared" si="23"/>
        <v>22400.039103853444</v>
      </c>
      <c r="F92" s="14">
        <f t="shared" si="23"/>
        <v>40628.384147888246</v>
      </c>
      <c r="G92" s="14">
        <f t="shared" si="23"/>
        <v>17880.49868354378</v>
      </c>
      <c r="H92" s="14">
        <f t="shared" si="23"/>
        <v>32339.805168664738</v>
      </c>
      <c r="I92" s="14">
        <f t="shared" si="23"/>
        <v>14365.507093465942</v>
      </c>
      <c r="J92" s="14">
        <f t="shared" si="23"/>
        <v>24614.072129018426</v>
      </c>
      <c r="K92" s="14">
        <f t="shared" si="23"/>
        <v>39344.3711936593</v>
      </c>
      <c r="L92" s="14">
        <f t="shared" si="23"/>
        <v>55744.1919232348</v>
      </c>
      <c r="M92" s="14">
        <f t="shared" si="23"/>
        <v>51140.09883558868</v>
      </c>
      <c r="N92" s="14">
        <f t="shared" si="23"/>
        <v>80611.6117516061</v>
      </c>
      <c r="O92" s="14">
        <f t="shared" si="23"/>
        <v>73937.79753972302</v>
      </c>
      <c r="P92" s="14">
        <f t="shared" si="23"/>
        <v>76924.96750027301</v>
      </c>
      <c r="Q92" s="14">
        <f t="shared" si="23"/>
        <v>60977.2569065287</v>
      </c>
      <c r="R92" s="14">
        <f t="shared" si="23"/>
        <v>54165.001519195685</v>
      </c>
      <c r="S92" s="14">
        <f t="shared" si="23"/>
        <v>82878.74907359616</v>
      </c>
      <c r="T92" s="14">
        <f t="shared" si="23"/>
        <v>94299.71898241271</v>
      </c>
      <c r="U92" s="14">
        <f t="shared" si="23"/>
        <v>85822.32335505319</v>
      </c>
      <c r="V92" s="14">
        <f t="shared" si="23"/>
        <v>125622.57014374522</v>
      </c>
      <c r="W92" s="14">
        <f t="shared" si="23"/>
        <v>203565.69031010842</v>
      </c>
      <c r="X92" s="14">
        <f t="shared" si="23"/>
        <v>397496.8708486348</v>
      </c>
      <c r="Y92" s="14">
        <f t="shared" si="23"/>
        <v>393263</v>
      </c>
      <c r="Z92" s="14">
        <f t="shared" si="23"/>
        <v>398597.25206299813</v>
      </c>
      <c r="AA92" s="14">
        <f t="shared" si="23"/>
        <v>467986.2745513612</v>
      </c>
      <c r="AB92" s="14">
        <f t="shared" si="23"/>
        <v>405826.83940806665</v>
      </c>
      <c r="AC92" s="14">
        <f t="shared" si="23"/>
        <v>463270.31067221396</v>
      </c>
    </row>
    <row r="93" spans="1:29" ht="15" customHeight="1">
      <c r="A93" s="20" t="s">
        <v>6</v>
      </c>
      <c r="B93" s="14">
        <f t="shared" si="23"/>
        <v>21181.16017495963</v>
      </c>
      <c r="C93" s="14">
        <f t="shared" si="23"/>
        <v>22803.26765448932</v>
      </c>
      <c r="D93" s="14">
        <f t="shared" si="23"/>
        <v>7437.144471908067</v>
      </c>
      <c r="E93" s="14">
        <f t="shared" si="23"/>
        <v>5100.999003847814</v>
      </c>
      <c r="F93" s="14">
        <f t="shared" si="23"/>
        <v>3895.872452537229</v>
      </c>
      <c r="G93" s="14">
        <f t="shared" si="23"/>
        <v>1109555.0629165724</v>
      </c>
      <c r="H93" s="14">
        <f t="shared" si="23"/>
        <v>914193.5978669188</v>
      </c>
      <c r="I93" s="14">
        <f t="shared" si="23"/>
        <v>260289.30709827572</v>
      </c>
      <c r="J93" s="14">
        <f t="shared" si="23"/>
        <v>90265.78050425687</v>
      </c>
      <c r="K93" s="14">
        <f t="shared" si="23"/>
        <v>549188.4204094545</v>
      </c>
      <c r="L93" s="14">
        <f t="shared" si="23"/>
        <v>514674.1367333116</v>
      </c>
      <c r="M93" s="14">
        <f t="shared" si="23"/>
        <v>367660.28948186804</v>
      </c>
      <c r="N93" s="14">
        <f t="shared" si="23"/>
        <v>202346.31974904815</v>
      </c>
      <c r="O93" s="14">
        <f t="shared" si="23"/>
        <v>53825.773331401055</v>
      </c>
      <c r="P93" s="14">
        <f t="shared" si="23"/>
        <v>34212.33685471199</v>
      </c>
      <c r="Q93" s="14">
        <f t="shared" si="23"/>
        <v>197148.44949726752</v>
      </c>
      <c r="R93" s="14">
        <f t="shared" si="23"/>
        <v>169803.47654217834</v>
      </c>
      <c r="S93" s="14">
        <f t="shared" si="23"/>
        <v>116975.53475347457</v>
      </c>
      <c r="T93" s="14">
        <f t="shared" si="23"/>
        <v>206905.39609705843</v>
      </c>
      <c r="U93" s="14">
        <f t="shared" si="23"/>
        <v>261336.0856769993</v>
      </c>
      <c r="V93" s="14">
        <f t="shared" si="23"/>
        <v>297282.4654035263</v>
      </c>
      <c r="W93" s="14">
        <f t="shared" si="23"/>
        <v>352159.868852625</v>
      </c>
      <c r="X93" s="14">
        <f t="shared" si="23"/>
        <v>131776.61765724665</v>
      </c>
      <c r="Y93" s="14">
        <f t="shared" si="23"/>
        <v>145672</v>
      </c>
      <c r="Z93" s="14">
        <f t="shared" si="23"/>
        <v>121730.90584543727</v>
      </c>
      <c r="AA93" s="14">
        <f t="shared" si="23"/>
        <v>129615.23992389742</v>
      </c>
      <c r="AB93" s="14">
        <f t="shared" si="23"/>
        <v>177685.23589793564</v>
      </c>
      <c r="AC93" s="14">
        <f t="shared" si="23"/>
        <v>172405.00907809357</v>
      </c>
    </row>
    <row r="94" spans="1:29" ht="15" customHeight="1">
      <c r="A94" s="20" t="s">
        <v>7</v>
      </c>
      <c r="B94" s="14">
        <f t="shared" si="23"/>
        <v>294841.7496354381</v>
      </c>
      <c r="C94" s="14">
        <f t="shared" si="23"/>
        <v>366864.33550016634</v>
      </c>
      <c r="D94" s="14">
        <f t="shared" si="23"/>
        <v>268150.3756815742</v>
      </c>
      <c r="E94" s="14">
        <f t="shared" si="23"/>
        <v>1073649.3990272724</v>
      </c>
      <c r="F94" s="14">
        <f t="shared" si="23"/>
        <v>440929.27864608855</v>
      </c>
      <c r="G94" s="14">
        <f t="shared" si="23"/>
        <v>311944.58242515847</v>
      </c>
      <c r="H94" s="14">
        <f t="shared" si="23"/>
        <v>253603.99931785173</v>
      </c>
      <c r="I94" s="14">
        <f t="shared" si="23"/>
        <v>15626.764412683931</v>
      </c>
      <c r="J94" s="14">
        <f t="shared" si="23"/>
        <v>16093.81639205051</v>
      </c>
      <c r="K94" s="14">
        <f t="shared" si="23"/>
        <v>16681.838865314643</v>
      </c>
      <c r="L94" s="14">
        <f t="shared" si="23"/>
        <v>23129.581866150656</v>
      </c>
      <c r="M94" s="14">
        <f t="shared" si="23"/>
        <v>34024.44866524594</v>
      </c>
      <c r="N94" s="14">
        <f t="shared" si="23"/>
        <v>67618.0801059984</v>
      </c>
      <c r="O94" s="14">
        <f t="shared" si="23"/>
        <v>37655.30160611706</v>
      </c>
      <c r="P94" s="14">
        <f t="shared" si="23"/>
        <v>72848.41504518846</v>
      </c>
      <c r="Q94" s="14">
        <f t="shared" si="23"/>
        <v>27071.617494330236</v>
      </c>
      <c r="R94" s="14">
        <f t="shared" si="23"/>
        <v>21658.851248711642</v>
      </c>
      <c r="S94" s="14">
        <f t="shared" si="23"/>
        <v>96378.732708275</v>
      </c>
      <c r="T94" s="14">
        <f t="shared" si="23"/>
        <v>100740.67487259956</v>
      </c>
      <c r="U94" s="14">
        <f t="shared" si="23"/>
        <v>61104.057880851426</v>
      </c>
      <c r="V94" s="14">
        <f t="shared" si="23"/>
        <v>17669.68839264663</v>
      </c>
      <c r="W94" s="14">
        <f t="shared" si="23"/>
        <v>40148.541936261376</v>
      </c>
      <c r="X94" s="14">
        <f t="shared" si="23"/>
        <v>40372.10760030627</v>
      </c>
      <c r="Y94" s="14">
        <f t="shared" si="23"/>
        <v>42355</v>
      </c>
      <c r="Z94" s="14">
        <f t="shared" si="23"/>
        <v>78551.44687250197</v>
      </c>
      <c r="AA94" s="14">
        <f t="shared" si="23"/>
        <v>161367.35365750294</v>
      </c>
      <c r="AB94" s="14">
        <f t="shared" si="23"/>
        <v>166141.22771876698</v>
      </c>
      <c r="AC94" s="14">
        <f t="shared" si="23"/>
        <v>117016.88199665183</v>
      </c>
    </row>
    <row r="95" spans="1:29" ht="15" customHeight="1">
      <c r="A95" s="20" t="s">
        <v>8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>
        <f t="shared" si="23"/>
        <v>15.092820933286072</v>
      </c>
      <c r="W95" s="14">
        <f t="shared" si="23"/>
        <v>16.250710856587812</v>
      </c>
      <c r="X95" s="14">
        <f t="shared" si="23"/>
        <v>56648.62664359654</v>
      </c>
      <c r="Y95" s="14">
        <f t="shared" si="23"/>
        <v>8397</v>
      </c>
      <c r="Z95" s="14">
        <f t="shared" si="23"/>
        <v>7349.07093989234</v>
      </c>
      <c r="AA95" s="14">
        <f t="shared" si="23"/>
        <v>3996.9534472116275</v>
      </c>
      <c r="AB95" s="14">
        <f t="shared" si="23"/>
        <v>249.7067373322382</v>
      </c>
      <c r="AC95" s="14">
        <f t="shared" si="23"/>
        <v>7189.536601135291</v>
      </c>
    </row>
    <row r="96" spans="1:29" ht="15" customHeight="1">
      <c r="A96" s="20" t="s">
        <v>16</v>
      </c>
      <c r="B96" s="14">
        <f aca="true" t="shared" si="24" ref="B96:U97">B13/B$84*100</f>
        <v>787939.1585084983</v>
      </c>
      <c r="C96" s="14">
        <f t="shared" si="24"/>
        <v>965785.4536019006</v>
      </c>
      <c r="D96" s="14">
        <f t="shared" si="24"/>
        <v>984595.2931420514</v>
      </c>
      <c r="E96" s="14">
        <f t="shared" si="24"/>
        <v>1366180.6027696754</v>
      </c>
      <c r="F96" s="14">
        <f t="shared" si="24"/>
        <v>1571427.9813912665</v>
      </c>
      <c r="G96" s="14">
        <f t="shared" si="24"/>
        <v>1648862.457033459</v>
      </c>
      <c r="H96" s="14">
        <f t="shared" si="24"/>
        <v>1537380.6102464758</v>
      </c>
      <c r="I96" s="14">
        <f t="shared" si="24"/>
        <v>1477723.278784117</v>
      </c>
      <c r="J96" s="14">
        <f t="shared" si="24"/>
        <v>1419925.6155706747</v>
      </c>
      <c r="K96" s="14">
        <f t="shared" si="24"/>
        <v>1758827.3035065006</v>
      </c>
      <c r="L96" s="14">
        <f t="shared" si="24"/>
        <v>2175091.2057210202</v>
      </c>
      <c r="M96" s="14">
        <f t="shared" si="24"/>
        <v>2667707.71536338</v>
      </c>
      <c r="N96" s="14">
        <f t="shared" si="24"/>
        <v>3074480.1435139137</v>
      </c>
      <c r="O96" s="14">
        <f t="shared" si="24"/>
        <v>3455810.883288031</v>
      </c>
      <c r="P96" s="14">
        <f t="shared" si="24"/>
        <v>3807467.9800280193</v>
      </c>
      <c r="Q96" s="14">
        <f t="shared" si="24"/>
        <v>3081816.7044008095</v>
      </c>
      <c r="R96" s="14">
        <f t="shared" si="24"/>
        <v>4303538.166861141</v>
      </c>
      <c r="S96" s="14">
        <f t="shared" si="24"/>
        <v>4437455.534753476</v>
      </c>
      <c r="T96" s="14">
        <f t="shared" si="24"/>
        <v>4486218.931822745</v>
      </c>
      <c r="U96" s="14">
        <f t="shared" si="24"/>
        <v>4787951.238083331</v>
      </c>
      <c r="V96" s="14">
        <f t="shared" si="23"/>
        <v>5401127.381062614</v>
      </c>
      <c r="W96" s="14">
        <f t="shared" si="23"/>
        <v>5520816.854826619</v>
      </c>
      <c r="X96" s="14">
        <f t="shared" si="23"/>
        <v>5215007.77540925</v>
      </c>
      <c r="Y96" s="14">
        <f t="shared" si="23"/>
        <v>5809071</v>
      </c>
      <c r="Z96" s="14">
        <f t="shared" si="23"/>
        <v>5699363.120332693</v>
      </c>
      <c r="AA96" s="14">
        <f t="shared" si="23"/>
        <v>6117407.3729476975</v>
      </c>
      <c r="AB96" s="14">
        <f t="shared" si="23"/>
        <v>6467033.222413937</v>
      </c>
      <c r="AC96" s="14">
        <f t="shared" si="23"/>
        <v>6365940.395394915</v>
      </c>
    </row>
    <row r="97" spans="1:29" ht="15" customHeight="1">
      <c r="A97" s="20" t="s">
        <v>9</v>
      </c>
      <c r="B97" s="14">
        <f t="shared" si="24"/>
        <v>3208522.1433028853</v>
      </c>
      <c r="C97" s="14">
        <f t="shared" si="24"/>
        <v>3180385.1534584807</v>
      </c>
      <c r="D97" s="14">
        <f t="shared" si="24"/>
        <v>2038603.934688578</v>
      </c>
      <c r="E97" s="14">
        <f t="shared" si="24"/>
        <v>801522.1913002608</v>
      </c>
      <c r="F97" s="14">
        <f t="shared" si="24"/>
        <v>6343732.597447495</v>
      </c>
      <c r="G97" s="14">
        <f t="shared" si="24"/>
        <v>5556452.615414581</v>
      </c>
      <c r="H97" s="14">
        <f t="shared" si="24"/>
        <v>4751574.952385156</v>
      </c>
      <c r="I97" s="14">
        <f t="shared" si="24"/>
        <v>3359284.049387676</v>
      </c>
      <c r="J97" s="14">
        <f t="shared" si="24"/>
        <v>4333119.122999656</v>
      </c>
      <c r="K97" s="14">
        <f t="shared" si="24"/>
        <v>4281659.669477131</v>
      </c>
      <c r="L97" s="14">
        <f t="shared" si="24"/>
        <v>5481429.233622864</v>
      </c>
      <c r="M97" s="14">
        <f t="shared" si="24"/>
        <v>6096231.804660697</v>
      </c>
      <c r="N97" s="14">
        <f t="shared" si="24"/>
        <v>7021581.676857921</v>
      </c>
      <c r="O97" s="14">
        <f t="shared" si="24"/>
        <v>7091307.711502589</v>
      </c>
      <c r="P97" s="14">
        <f t="shared" si="24"/>
        <v>8576903.726150192</v>
      </c>
      <c r="Q97" s="14">
        <f t="shared" si="24"/>
        <v>11759722.696900532</v>
      </c>
      <c r="R97" s="14">
        <f t="shared" si="24"/>
        <v>11604409.193539053</v>
      </c>
      <c r="S97" s="14">
        <f t="shared" si="24"/>
        <v>14823012.820062757</v>
      </c>
      <c r="T97" s="14"/>
      <c r="U97" s="14"/>
      <c r="V97" s="14"/>
      <c r="W97" s="14">
        <f t="shared" si="23"/>
        <v>220215.7043477438</v>
      </c>
      <c r="X97" s="14">
        <f t="shared" si="23"/>
        <v>130012.3871712977</v>
      </c>
      <c r="Y97" s="14">
        <f t="shared" si="23"/>
        <v>98032</v>
      </c>
      <c r="Z97" s="14">
        <f t="shared" si="23"/>
        <v>183360.05339052746</v>
      </c>
      <c r="AA97" s="14">
        <f t="shared" si="23"/>
        <v>140243.98060391675</v>
      </c>
      <c r="AB97" s="14">
        <f t="shared" si="23"/>
        <v>821403.7412244678</v>
      </c>
      <c r="AC97" s="14">
        <f t="shared" si="23"/>
        <v>393085.6534245648</v>
      </c>
    </row>
    <row r="98" spans="1:29" ht="15" customHeight="1">
      <c r="A98" s="20" t="s">
        <v>10</v>
      </c>
      <c r="B98" s="14">
        <f>B15/B$84*100</f>
        <v>1429304.6886062762</v>
      </c>
      <c r="C98" s="14">
        <f>C15/C$84*100</f>
        <v>188462.3003209264</v>
      </c>
      <c r="D98" s="14">
        <f>D15/D$84*100</f>
        <v>1164739.45923938</v>
      </c>
      <c r="E98" s="14">
        <f>E15/E$84*100</f>
        <v>5100.999003847814</v>
      </c>
      <c r="F98" s="14">
        <f>F15/F$84*100</f>
        <v>5843.808678805844</v>
      </c>
      <c r="G98" s="14"/>
      <c r="H98" s="14"/>
      <c r="I98" s="14"/>
      <c r="J98" s="14"/>
      <c r="K98" s="14">
        <f>K15/K$84*100</f>
        <v>12889.367701889325</v>
      </c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>
        <f>AB15/AB$84*100</f>
        <v>0</v>
      </c>
      <c r="AC98" s="14">
        <f t="shared" si="23"/>
        <v>0</v>
      </c>
    </row>
    <row r="99" spans="1:29" ht="15" customHeight="1">
      <c r="A99" s="20" t="s">
        <v>11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>
        <f aca="true" t="shared" si="25" ref="Q99:AB100">Q16/Q$84*100</f>
        <v>4872249.668124245</v>
      </c>
      <c r="R99" s="14">
        <f t="shared" si="25"/>
        <v>5043435.268321286</v>
      </c>
      <c r="S99" s="14">
        <f t="shared" si="25"/>
        <v>5983363.215790673</v>
      </c>
      <c r="T99" s="14">
        <f t="shared" si="25"/>
        <v>7137646.80202014</v>
      </c>
      <c r="U99" s="14">
        <f t="shared" si="25"/>
        <v>10064648.136489471</v>
      </c>
      <c r="V99" s="14">
        <f t="shared" si="25"/>
        <v>12148459.429265168</v>
      </c>
      <c r="W99" s="14">
        <f t="shared" si="25"/>
        <v>13606209.463594053</v>
      </c>
      <c r="X99" s="14">
        <f t="shared" si="25"/>
        <v>14838593.028260333</v>
      </c>
      <c r="Y99" s="14">
        <f t="shared" si="25"/>
        <v>14728934</v>
      </c>
      <c r="Z99" s="14">
        <f t="shared" si="25"/>
        <v>15969893.288491502</v>
      </c>
      <c r="AA99" s="14">
        <f t="shared" si="25"/>
        <v>15586227.779961832</v>
      </c>
      <c r="AB99" s="14">
        <f t="shared" si="25"/>
        <v>18298539.2822411</v>
      </c>
      <c r="AC99" s="14">
        <f t="shared" si="23"/>
        <v>19020013.02577458</v>
      </c>
    </row>
    <row r="100" spans="1:29" ht="15" customHeight="1">
      <c r="A100" s="20" t="s">
        <v>12</v>
      </c>
      <c r="B100" s="14"/>
      <c r="C100" s="14">
        <f>C17/C$84*100</f>
        <v>1116689.4307271973</v>
      </c>
      <c r="D100" s="14"/>
      <c r="E100" s="14">
        <f aca="true" t="shared" si="26" ref="E100:S101">E17/E$84*100</f>
        <v>1228897.1947965538</v>
      </c>
      <c r="F100" s="14">
        <f t="shared" si="26"/>
        <v>540134.8878839115</v>
      </c>
      <c r="G100" s="14">
        <f t="shared" si="26"/>
        <v>531155.9903052712</v>
      </c>
      <c r="H100" s="14">
        <f t="shared" si="26"/>
        <v>488713.3496734319</v>
      </c>
      <c r="I100" s="14">
        <f t="shared" si="26"/>
        <v>5771.855528624708</v>
      </c>
      <c r="J100" s="14">
        <f t="shared" si="26"/>
        <v>7137.442696011825</v>
      </c>
      <c r="K100" s="14"/>
      <c r="L100" s="14"/>
      <c r="M100" s="14"/>
      <c r="N100" s="14"/>
      <c r="O100" s="14"/>
      <c r="P100" s="14"/>
      <c r="Q100" s="14"/>
      <c r="R100" s="14"/>
      <c r="S100" s="14">
        <f>S17/S$84*100</f>
        <v>457872.60444761097</v>
      </c>
      <c r="T100" s="14">
        <f>T17/T$84*100</f>
        <v>682170.20511831</v>
      </c>
      <c r="U100" s="14"/>
      <c r="V100" s="14">
        <f t="shared" si="25"/>
        <v>90839.13971624068</v>
      </c>
      <c r="W100" s="14">
        <f t="shared" si="25"/>
        <v>277704.91553304554</v>
      </c>
      <c r="X100" s="14">
        <f t="shared" si="25"/>
        <v>75291.928738806</v>
      </c>
      <c r="Y100" s="14">
        <f t="shared" si="25"/>
        <v>397858</v>
      </c>
      <c r="Z100" s="14">
        <f t="shared" si="25"/>
        <v>187843.20669592588</v>
      </c>
      <c r="AA100" s="14">
        <f t="shared" si="25"/>
        <v>2731.2515222612788</v>
      </c>
      <c r="AB100" s="14"/>
      <c r="AC100" s="14"/>
    </row>
    <row r="101" spans="1:29" ht="15" customHeight="1">
      <c r="A101" s="20" t="s">
        <v>13</v>
      </c>
      <c r="B101" s="14">
        <f>B18/B$84*100</f>
        <v>658310.4582377453</v>
      </c>
      <c r="C101" s="14">
        <f>C18/C$84*100</f>
        <v>296442.47950836114</v>
      </c>
      <c r="D101" s="14"/>
      <c r="E101" s="14"/>
      <c r="F101" s="14">
        <f t="shared" si="26"/>
        <v>1473892.0317759595</v>
      </c>
      <c r="G101" s="14">
        <f t="shared" si="26"/>
        <v>425976.5862844254</v>
      </c>
      <c r="H101" s="14">
        <f t="shared" si="26"/>
        <v>329545.7143305309</v>
      </c>
      <c r="I101" s="14">
        <f t="shared" si="26"/>
        <v>6442160.350682325</v>
      </c>
      <c r="J101" s="14">
        <f t="shared" si="26"/>
        <v>3750316.6113536237</v>
      </c>
      <c r="K101" s="14">
        <f t="shared" si="26"/>
        <v>30708041.750555344</v>
      </c>
      <c r="L101" s="14">
        <f t="shared" si="26"/>
        <v>1518056.490483871</v>
      </c>
      <c r="M101" s="14">
        <f t="shared" si="26"/>
        <v>1612721.7395088607</v>
      </c>
      <c r="N101" s="14">
        <f t="shared" si="26"/>
        <v>1768196.1719168744</v>
      </c>
      <c r="O101" s="14">
        <f t="shared" si="26"/>
        <v>576174.1206615254</v>
      </c>
      <c r="P101" s="14">
        <f t="shared" si="26"/>
        <v>1630679.9993677947</v>
      </c>
      <c r="Q101" s="14">
        <f t="shared" si="26"/>
        <v>1449462.5679808308</v>
      </c>
      <c r="R101" s="14">
        <f t="shared" si="26"/>
        <v>2975151.4636935433</v>
      </c>
      <c r="S101" s="14">
        <f t="shared" si="26"/>
        <v>2474170.535366611</v>
      </c>
      <c r="T101" s="14"/>
      <c r="U101" s="14"/>
      <c r="V101" s="14"/>
      <c r="W101" s="14"/>
      <c r="X101" s="14"/>
      <c r="Y101" s="14"/>
      <c r="Z101" s="14"/>
      <c r="AA101" s="14"/>
      <c r="AB101" s="14"/>
      <c r="AC101" s="14"/>
    </row>
    <row r="102" spans="1:29" ht="15" customHeight="1">
      <c r="A102" s="2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</row>
    <row r="103" spans="1:29" s="11" customFormat="1" ht="15" customHeight="1">
      <c r="A103" s="8" t="s">
        <v>21</v>
      </c>
      <c r="B103" s="9">
        <f aca="true" t="shared" si="27" ref="B103:AC103">B20/B$84*100</f>
        <v>6660204.005414307</v>
      </c>
      <c r="C103" s="9">
        <f t="shared" si="27"/>
        <v>6955667.318962021</v>
      </c>
      <c r="D103" s="9">
        <f t="shared" si="27"/>
        <v>4608963.6991185825</v>
      </c>
      <c r="E103" s="9">
        <f t="shared" si="27"/>
        <v>4548760.416039942</v>
      </c>
      <c r="F103" s="9">
        <f t="shared" si="27"/>
        <v>10444834.04525231</v>
      </c>
      <c r="G103" s="9">
        <f t="shared" si="27"/>
        <v>9617517.05416279</v>
      </c>
      <c r="H103" s="9">
        <f t="shared" si="27"/>
        <v>8329152.983911037</v>
      </c>
      <c r="I103" s="9">
        <f t="shared" si="27"/>
        <v>11590142.428390797</v>
      </c>
      <c r="J103" s="9">
        <f t="shared" si="27"/>
        <v>9657853.477668926</v>
      </c>
      <c r="K103" s="9">
        <f t="shared" si="27"/>
        <v>37387563.47074531</v>
      </c>
      <c r="L103" s="9">
        <f t="shared" si="27"/>
        <v>9792662.76549081</v>
      </c>
      <c r="M103" s="9">
        <f t="shared" si="27"/>
        <v>10844899.198280443</v>
      </c>
      <c r="N103" s="9">
        <f t="shared" si="27"/>
        <v>12234864.544150745</v>
      </c>
      <c r="O103" s="9">
        <f t="shared" si="27"/>
        <v>11314243.246801887</v>
      </c>
      <c r="P103" s="9">
        <f t="shared" si="27"/>
        <v>14224290.592707543</v>
      </c>
      <c r="Q103" s="9">
        <f t="shared" si="27"/>
        <v>21469351.662800856</v>
      </c>
      <c r="R103" s="9">
        <f t="shared" si="27"/>
        <v>24192023.83643939</v>
      </c>
      <c r="S103" s="9">
        <f t="shared" si="27"/>
        <v>28504074.511258345</v>
      </c>
      <c r="T103" s="9">
        <f t="shared" si="27"/>
        <v>12743175.365728023</v>
      </c>
      <c r="U103" s="9">
        <f t="shared" si="27"/>
        <v>15296462.75307355</v>
      </c>
      <c r="V103" s="9">
        <f t="shared" si="27"/>
        <v>18110902.91058368</v>
      </c>
      <c r="W103" s="9">
        <f t="shared" si="27"/>
        <v>20259211.022269025</v>
      </c>
      <c r="X103" s="9">
        <f t="shared" si="27"/>
        <v>20980524.243946265</v>
      </c>
      <c r="Y103" s="9">
        <f t="shared" si="27"/>
        <v>21750440</v>
      </c>
      <c r="Z103" s="9">
        <f t="shared" si="27"/>
        <v>22766757.09159293</v>
      </c>
      <c r="AA103" s="9">
        <f t="shared" si="27"/>
        <v>22767007.963567488</v>
      </c>
      <c r="AB103" s="9">
        <f t="shared" si="27"/>
        <v>26538983.181958664</v>
      </c>
      <c r="AC103" s="9">
        <f t="shared" si="27"/>
        <v>30621456.522103433</v>
      </c>
    </row>
    <row r="104" spans="1:29" ht="15" customHeight="1">
      <c r="A104" s="20" t="s">
        <v>32</v>
      </c>
      <c r="B104" s="14">
        <f aca="true" t="shared" si="28" ref="B104:AC104">B21/B$84*100</f>
        <v>718464.9531346307</v>
      </c>
      <c r="C104" s="14">
        <f t="shared" si="28"/>
        <v>698853.0851758196</v>
      </c>
      <c r="D104" s="14">
        <f t="shared" si="28"/>
        <v>706115.5501383826</v>
      </c>
      <c r="E104" s="14">
        <f t="shared" si="28"/>
        <v>749403.2884348592</v>
      </c>
      <c r="F104" s="14">
        <f t="shared" si="28"/>
        <v>930556.9629488924</v>
      </c>
      <c r="G104" s="14">
        <f t="shared" si="28"/>
        <v>753084.5327892558</v>
      </c>
      <c r="H104" s="14">
        <f t="shared" si="28"/>
        <v>1069641.6390051171</v>
      </c>
      <c r="I104" s="14">
        <f t="shared" si="28"/>
        <v>890255.2721836148</v>
      </c>
      <c r="J104" s="14">
        <f t="shared" si="28"/>
        <v>1033227.2671789995</v>
      </c>
      <c r="K104" s="14">
        <f t="shared" si="28"/>
        <v>1306987.0870337926</v>
      </c>
      <c r="L104" s="14">
        <f t="shared" si="28"/>
        <v>1532605.0040281136</v>
      </c>
      <c r="M104" s="14">
        <f t="shared" si="28"/>
        <v>1817600.3681980455</v>
      </c>
      <c r="N104" s="14">
        <f t="shared" si="28"/>
        <v>1983443.674117176</v>
      </c>
      <c r="O104" s="14">
        <f t="shared" si="28"/>
        <v>2127297.143486977</v>
      </c>
      <c r="P104" s="14">
        <f t="shared" si="28"/>
        <v>2439051.29437993</v>
      </c>
      <c r="Q104" s="14">
        <f t="shared" si="28"/>
        <v>1754838.1279682133</v>
      </c>
      <c r="R104" s="14">
        <f t="shared" si="28"/>
        <v>1911309.4708971952</v>
      </c>
      <c r="S104" s="14">
        <f t="shared" si="28"/>
        <v>2261945.345117621</v>
      </c>
      <c r="T104" s="14">
        <f t="shared" si="28"/>
        <v>1748755.060494085</v>
      </c>
      <c r="U104" s="14">
        <f t="shared" si="28"/>
        <v>1995480.2591563216</v>
      </c>
      <c r="V104" s="14">
        <f t="shared" si="28"/>
        <v>2179509.6550827175</v>
      </c>
      <c r="W104" s="14">
        <f t="shared" si="28"/>
        <v>2297309.5986030046</v>
      </c>
      <c r="X104" s="14">
        <f t="shared" si="28"/>
        <v>2527642.873427286</v>
      </c>
      <c r="Y104" s="14">
        <f t="shared" si="28"/>
        <v>2437811</v>
      </c>
      <c r="Z104" s="14">
        <f t="shared" si="28"/>
        <v>2355889.7275847215</v>
      </c>
      <c r="AA104" s="14">
        <f t="shared" si="28"/>
        <v>2432726.432098024</v>
      </c>
      <c r="AB104" s="14">
        <f t="shared" si="28"/>
        <v>2764555.0374409063</v>
      </c>
      <c r="AC104" s="14">
        <f t="shared" si="28"/>
        <v>3160740.4178249915</v>
      </c>
    </row>
    <row r="105" spans="1:29" ht="15" customHeight="1">
      <c r="A105" s="21" t="s">
        <v>24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>
        <f aca="true" t="shared" si="29" ref="X105:AC115">X22/X$84*100</f>
        <v>1810099.3929033247</v>
      </c>
      <c r="Y105" s="14">
        <f t="shared" si="29"/>
        <v>1702298</v>
      </c>
      <c r="Z105" s="14">
        <f t="shared" si="29"/>
        <v>1627974.1524312685</v>
      </c>
      <c r="AA105" s="14">
        <f t="shared" si="29"/>
        <v>1638402.9329798936</v>
      </c>
      <c r="AB105" s="14">
        <f t="shared" si="29"/>
        <v>1850568.4163318053</v>
      </c>
      <c r="AC105" s="14">
        <f t="shared" si="29"/>
        <v>1972369.373590995</v>
      </c>
    </row>
    <row r="106" spans="1:29" ht="15" customHeight="1">
      <c r="A106" s="21" t="s">
        <v>25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>
        <f t="shared" si="29"/>
        <v>217154.51637418542</v>
      </c>
      <c r="Y106" s="14">
        <f t="shared" si="29"/>
        <v>212123</v>
      </c>
      <c r="Z106" s="14">
        <f t="shared" si="29"/>
        <v>190349.73862577436</v>
      </c>
      <c r="AA106" s="14">
        <f t="shared" si="29"/>
        <v>210151.2223105754</v>
      </c>
      <c r="AB106" s="14">
        <f t="shared" si="29"/>
        <v>171077.86420352603</v>
      </c>
      <c r="AC106" s="14">
        <f t="shared" si="29"/>
        <v>186733.7673167258</v>
      </c>
    </row>
    <row r="107" spans="1:29" ht="15" customHeight="1">
      <c r="A107" s="21" t="s">
        <v>26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>
        <f t="shared" si="29"/>
        <v>500388.9641497757</v>
      </c>
      <c r="Y107" s="14">
        <f t="shared" si="29"/>
        <v>523389.99999999994</v>
      </c>
      <c r="Z107" s="14">
        <f t="shared" si="29"/>
        <v>537565.8365276789</v>
      </c>
      <c r="AA107" s="14">
        <f t="shared" si="29"/>
        <v>584172.2768075549</v>
      </c>
      <c r="AB107" s="14">
        <f t="shared" si="29"/>
        <v>742908.7569055752</v>
      </c>
      <c r="AC107" s="14">
        <f t="shared" si="29"/>
        <v>1001637.2769172705</v>
      </c>
    </row>
    <row r="108" spans="1:29" ht="15" customHeight="1">
      <c r="A108" s="20" t="s">
        <v>17</v>
      </c>
      <c r="B108" s="14">
        <f aca="true" t="shared" si="30" ref="B108:W108">B25/B$84*100</f>
        <v>344829.28764834284</v>
      </c>
      <c r="C108" s="14">
        <f t="shared" si="30"/>
        <v>256201.41894161524</v>
      </c>
      <c r="D108" s="14">
        <f t="shared" si="30"/>
        <v>294180.3813332524</v>
      </c>
      <c r="E108" s="14">
        <f t="shared" si="30"/>
        <v>976065.0702580098</v>
      </c>
      <c r="F108" s="14">
        <f t="shared" si="30"/>
        <v>472235.3965682627</v>
      </c>
      <c r="G108" s="14">
        <f t="shared" si="30"/>
        <v>750542.6971920854</v>
      </c>
      <c r="H108" s="14">
        <f t="shared" si="30"/>
        <v>429354.8254900521</v>
      </c>
      <c r="I108" s="14">
        <f t="shared" si="30"/>
        <v>434813.11648972804</v>
      </c>
      <c r="J108" s="14">
        <f t="shared" si="30"/>
        <v>575356.5952716537</v>
      </c>
      <c r="K108" s="14">
        <f t="shared" si="30"/>
        <v>490833.86798797955</v>
      </c>
      <c r="L108" s="14">
        <f t="shared" si="30"/>
        <v>532196.5472379711</v>
      </c>
      <c r="M108" s="14">
        <f t="shared" si="30"/>
        <v>540460.996810584</v>
      </c>
      <c r="N108" s="14">
        <f t="shared" si="30"/>
        <v>571101.2702642856</v>
      </c>
      <c r="O108" s="14">
        <f t="shared" si="30"/>
        <v>576649.9704805247</v>
      </c>
      <c r="P108" s="14">
        <f t="shared" si="30"/>
        <v>554964.7708422169</v>
      </c>
      <c r="Q108" s="14">
        <f t="shared" si="30"/>
        <v>448104.5044473263</v>
      </c>
      <c r="R108" s="14">
        <f t="shared" si="30"/>
        <v>542031.9144649918</v>
      </c>
      <c r="S108" s="14">
        <f t="shared" si="30"/>
        <v>804210.2318116901</v>
      </c>
      <c r="T108" s="14">
        <f t="shared" si="30"/>
        <v>469263.3500111451</v>
      </c>
      <c r="U108" s="14">
        <f t="shared" si="30"/>
        <v>394799.3340890599</v>
      </c>
      <c r="V108" s="14">
        <f t="shared" si="30"/>
        <v>577748.8054824879</v>
      </c>
      <c r="W108" s="14">
        <f t="shared" si="30"/>
        <v>2016895.4574171533</v>
      </c>
      <c r="X108" s="14">
        <f t="shared" si="29"/>
        <v>2367800.3343594135</v>
      </c>
      <c r="Y108" s="14">
        <f t="shared" si="29"/>
        <v>2129510</v>
      </c>
      <c r="Z108" s="14">
        <f t="shared" si="29"/>
        <v>2129153.103163864</v>
      </c>
      <c r="AA108" s="14">
        <f t="shared" si="29"/>
        <v>2074868.496365646</v>
      </c>
      <c r="AB108" s="14">
        <f t="shared" si="29"/>
        <v>3568477.664244635</v>
      </c>
      <c r="AC108" s="14">
        <f t="shared" si="29"/>
        <v>4016595.5907993075</v>
      </c>
    </row>
    <row r="109" spans="1:29" ht="15" customHeight="1">
      <c r="A109" s="22" t="s">
        <v>27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>
        <f t="shared" si="29"/>
        <v>144484.50555757433</v>
      </c>
      <c r="Y109" s="14">
        <f t="shared" si="29"/>
        <v>165642</v>
      </c>
      <c r="Z109" s="14">
        <f t="shared" si="29"/>
        <v>122963.08540422162</v>
      </c>
      <c r="AA109" s="14">
        <f t="shared" si="29"/>
        <v>76273.44190119769</v>
      </c>
      <c r="AB109" s="14">
        <f t="shared" si="29"/>
        <v>242349.42402209062</v>
      </c>
      <c r="AC109" s="14">
        <f t="shared" si="29"/>
        <v>114336.03784029631</v>
      </c>
    </row>
    <row r="110" spans="1:29" ht="15" customHeight="1">
      <c r="A110" s="22" t="s">
        <v>28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>
        <f t="shared" si="29"/>
        <v>2223315.8288018396</v>
      </c>
      <c r="Y110" s="14">
        <f t="shared" si="29"/>
        <v>1963868</v>
      </c>
      <c r="Z110" s="14">
        <f t="shared" si="29"/>
        <v>2006190.0177596423</v>
      </c>
      <c r="AA110" s="14">
        <f t="shared" si="29"/>
        <v>1998595.0544644482</v>
      </c>
      <c r="AB110" s="14">
        <f t="shared" si="29"/>
        <v>3326128.2402225444</v>
      </c>
      <c r="AC110" s="14">
        <f t="shared" si="29"/>
        <v>3902259.552959011</v>
      </c>
    </row>
    <row r="111" spans="1:29" ht="15" customHeight="1">
      <c r="A111" s="20" t="s">
        <v>18</v>
      </c>
      <c r="B111" s="14">
        <f aca="true" t="shared" si="31" ref="B111:W111">B28/B$84*100</f>
        <v>272813.3430534801</v>
      </c>
      <c r="C111" s="14">
        <f t="shared" si="31"/>
        <v>358145.43904403807</v>
      </c>
      <c r="D111" s="14">
        <f t="shared" si="31"/>
        <v>387144.6872321033</v>
      </c>
      <c r="E111" s="14">
        <f t="shared" si="31"/>
        <v>962536.333769544</v>
      </c>
      <c r="F111" s="14">
        <f t="shared" si="31"/>
        <v>1245148.6634912738</v>
      </c>
      <c r="G111" s="14">
        <f t="shared" si="31"/>
        <v>1064590.8676976608</v>
      </c>
      <c r="H111" s="14">
        <f t="shared" si="31"/>
        <v>581754.8658216192</v>
      </c>
      <c r="I111" s="14">
        <f t="shared" si="31"/>
        <v>459696.22699091013</v>
      </c>
      <c r="J111" s="14">
        <f t="shared" si="31"/>
        <v>497451.03594886593</v>
      </c>
      <c r="K111" s="14">
        <f t="shared" si="31"/>
        <v>497437.1308322621</v>
      </c>
      <c r="L111" s="14">
        <f t="shared" si="31"/>
        <v>612183.8947790546</v>
      </c>
      <c r="M111" s="14">
        <f t="shared" si="31"/>
        <v>781665.9620404188</v>
      </c>
      <c r="N111" s="14">
        <f t="shared" si="31"/>
        <v>935996.0244555259</v>
      </c>
      <c r="O111" s="14">
        <f t="shared" si="31"/>
        <v>965225.56382703</v>
      </c>
      <c r="P111" s="14">
        <f t="shared" si="31"/>
        <v>1916182.176530527</v>
      </c>
      <c r="Q111" s="14">
        <f t="shared" si="31"/>
        <v>5920492.68392118</v>
      </c>
      <c r="R111" s="14">
        <f t="shared" si="31"/>
        <v>7080262.799078434</v>
      </c>
      <c r="S111" s="14">
        <f t="shared" si="31"/>
        <v>8108395.397657378</v>
      </c>
      <c r="T111" s="14">
        <f t="shared" si="31"/>
        <v>10178927.26130241</v>
      </c>
      <c r="U111" s="14">
        <f t="shared" si="31"/>
        <v>12343824.929202823</v>
      </c>
      <c r="V111" s="14">
        <f t="shared" si="31"/>
        <v>14560648.775230598</v>
      </c>
      <c r="W111" s="14">
        <f t="shared" si="31"/>
        <v>15852691.481697896</v>
      </c>
      <c r="X111" s="14">
        <f t="shared" si="29"/>
        <v>16012872.439470049</v>
      </c>
      <c r="Y111" s="14">
        <f t="shared" si="29"/>
        <v>16842540</v>
      </c>
      <c r="Z111" s="14">
        <f t="shared" si="29"/>
        <v>17307537.88278501</v>
      </c>
      <c r="AA111" s="14">
        <f t="shared" si="29"/>
        <v>17576151.37380056</v>
      </c>
      <c r="AB111" s="14">
        <f t="shared" si="29"/>
        <v>18037990.0155247</v>
      </c>
      <c r="AC111" s="14">
        <f t="shared" si="29"/>
        <v>20424428.662158556</v>
      </c>
    </row>
    <row r="112" spans="1:29" ht="15" customHeight="1">
      <c r="A112" s="21" t="s">
        <v>29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>
        <f t="shared" si="29"/>
        <v>11701728.254785756</v>
      </c>
      <c r="Y112" s="14">
        <f t="shared" si="29"/>
        <v>12577382</v>
      </c>
      <c r="Z112" s="14">
        <f t="shared" si="29"/>
        <v>13106373.08669564</v>
      </c>
      <c r="AA112" s="14">
        <f t="shared" si="29"/>
        <v>12965552.50073259</v>
      </c>
      <c r="AB112" s="14">
        <f t="shared" si="29"/>
        <v>13266228.153915444</v>
      </c>
      <c r="AC112" s="14">
        <f t="shared" si="29"/>
        <v>15584721.147143893</v>
      </c>
    </row>
    <row r="113" spans="1:29" ht="15" customHeight="1">
      <c r="A113" s="21" t="s">
        <v>30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>
        <f t="shared" si="29"/>
        <v>4311144.184684294</v>
      </c>
      <c r="Y113" s="14">
        <f t="shared" si="29"/>
        <v>4265158</v>
      </c>
      <c r="Z113" s="14">
        <f t="shared" si="29"/>
        <v>4201164.796089372</v>
      </c>
      <c r="AA113" s="14">
        <f t="shared" si="29"/>
        <v>4610598.873067974</v>
      </c>
      <c r="AB113" s="14">
        <f t="shared" si="29"/>
        <v>4771761.861609252</v>
      </c>
      <c r="AC113" s="14">
        <f t="shared" si="29"/>
        <v>4839707.515014663</v>
      </c>
    </row>
    <row r="114" spans="1:29" ht="15" customHeight="1">
      <c r="A114" s="20" t="s">
        <v>14</v>
      </c>
      <c r="B114" s="14">
        <f aca="true" t="shared" si="32" ref="B114:W116">B31/B$84*100</f>
        <v>3206827.6504888884</v>
      </c>
      <c r="C114" s="14">
        <f t="shared" si="32"/>
        <v>3022103.648562614</v>
      </c>
      <c r="D114" s="14">
        <f t="shared" si="32"/>
        <v>2497227.8437895756</v>
      </c>
      <c r="E114" s="14">
        <f t="shared" si="32"/>
        <v>221560.78281930287</v>
      </c>
      <c r="F114" s="14">
        <f t="shared" si="32"/>
        <v>5377834.505822016</v>
      </c>
      <c r="G114" s="14">
        <f t="shared" si="32"/>
        <v>4699678.720161442</v>
      </c>
      <c r="H114" s="14">
        <f t="shared" si="32"/>
        <v>4249636.378872781</v>
      </c>
      <c r="I114" s="14">
        <f t="shared" si="32"/>
        <v>2772371.8510973374</v>
      </c>
      <c r="J114" s="14">
        <f t="shared" si="32"/>
        <v>2679530.0145775783</v>
      </c>
      <c r="K114" s="14">
        <f t="shared" si="32"/>
        <v>2951728.1319046146</v>
      </c>
      <c r="L114" s="14">
        <f t="shared" si="32"/>
        <v>3676948.4733346025</v>
      </c>
      <c r="M114" s="14">
        <f t="shared" si="32"/>
        <v>16500.39903313798</v>
      </c>
      <c r="N114" s="14">
        <f t="shared" si="32"/>
        <v>6585952.0572512355</v>
      </c>
      <c r="O114" s="14">
        <f t="shared" si="32"/>
        <v>5813137.1981275175</v>
      </c>
      <c r="P114" s="14">
        <f t="shared" si="32"/>
        <v>7303274.714586369</v>
      </c>
      <c r="Q114" s="14">
        <f t="shared" si="32"/>
        <v>11668066.89944545</v>
      </c>
      <c r="R114" s="14">
        <f t="shared" si="32"/>
        <v>11451178.150146276</v>
      </c>
      <c r="S114" s="14">
        <f t="shared" si="32"/>
        <v>14697167.80395319</v>
      </c>
      <c r="T114" s="14">
        <f t="shared" si="32"/>
        <v>172121.59603644226</v>
      </c>
      <c r="U114" s="14">
        <f t="shared" si="32"/>
        <v>175473.97590185056</v>
      </c>
      <c r="V114" s="14">
        <f t="shared" si="32"/>
        <v>96310.3475381638</v>
      </c>
      <c r="W114" s="14">
        <f t="shared" si="32"/>
        <v>92314.48455096944</v>
      </c>
      <c r="X114" s="14">
        <f t="shared" si="29"/>
        <v>65286.29910280259</v>
      </c>
      <c r="Y114" s="14">
        <f t="shared" si="29"/>
        <v>148909</v>
      </c>
      <c r="Z114" s="14">
        <f t="shared" si="29"/>
        <v>557741.8600025056</v>
      </c>
      <c r="AA114" s="14">
        <f t="shared" si="29"/>
        <v>583071.3615598141</v>
      </c>
      <c r="AB114" s="14">
        <f t="shared" si="29"/>
        <v>1820849.2075705624</v>
      </c>
      <c r="AC114" s="14">
        <f t="shared" si="29"/>
        <v>411174.6690238564</v>
      </c>
    </row>
    <row r="115" spans="1:31" ht="15" customHeight="1">
      <c r="A115" s="20" t="s">
        <v>13</v>
      </c>
      <c r="B115" s="14">
        <f t="shared" si="32"/>
        <v>759980.0270775517</v>
      </c>
      <c r="C115" s="14">
        <f t="shared" si="32"/>
        <v>318575.06282007135</v>
      </c>
      <c r="D115" s="14">
        <f t="shared" si="32"/>
        <v>0</v>
      </c>
      <c r="E115" s="14">
        <f t="shared" si="32"/>
        <v>1638529.5930620716</v>
      </c>
      <c r="F115" s="14">
        <f t="shared" si="32"/>
        <v>9461.404527590414</v>
      </c>
      <c r="G115" s="14">
        <f t="shared" si="32"/>
        <v>2249349.204489138</v>
      </c>
      <c r="H115" s="14">
        <f t="shared" si="32"/>
        <v>1496775.040178472</v>
      </c>
      <c r="I115" s="14">
        <f t="shared" si="32"/>
        <v>7031082.009786332</v>
      </c>
      <c r="J115" s="14">
        <f t="shared" si="32"/>
        <v>4868416.688177151</v>
      </c>
      <c r="K115" s="14">
        <f t="shared" si="32"/>
        <v>32137109.491190545</v>
      </c>
      <c r="L115" s="14">
        <f t="shared" si="32"/>
        <v>3438728.846111068</v>
      </c>
      <c r="M115" s="14">
        <f t="shared" si="32"/>
        <v>7688570.698305093</v>
      </c>
      <c r="N115" s="14">
        <f t="shared" si="32"/>
        <v>2158371.5180625217</v>
      </c>
      <c r="O115" s="14">
        <f t="shared" si="32"/>
        <v>1831933.3708798364</v>
      </c>
      <c r="P115" s="14">
        <f t="shared" si="32"/>
        <v>2010817.6363684994</v>
      </c>
      <c r="Q115" s="14">
        <f t="shared" si="32"/>
        <v>1677849.4470186876</v>
      </c>
      <c r="R115" s="14">
        <f t="shared" si="32"/>
        <v>3207241.5018524933</v>
      </c>
      <c r="S115" s="14">
        <f t="shared" si="32"/>
        <v>2632355.732718468</v>
      </c>
      <c r="T115" s="14">
        <f t="shared" si="32"/>
        <v>68932.0951174711</v>
      </c>
      <c r="U115" s="14">
        <f t="shared" si="32"/>
        <v>371219.4981969175</v>
      </c>
      <c r="V115" s="14">
        <f t="shared" si="32"/>
        <v>696685.3272497099</v>
      </c>
      <c r="W115" s="14"/>
      <c r="X115" s="14">
        <f t="shared" si="29"/>
        <v>6922.297586714161</v>
      </c>
      <c r="Y115" s="14">
        <f t="shared" si="29"/>
        <v>191670</v>
      </c>
      <c r="Z115" s="14">
        <f t="shared" si="29"/>
        <v>416434.51805682865</v>
      </c>
      <c r="AA115" s="14">
        <f t="shared" si="29"/>
        <v>100190.29974343813</v>
      </c>
      <c r="AB115" s="14">
        <f t="shared" si="29"/>
        <v>347111.25717785925</v>
      </c>
      <c r="AC115" s="14">
        <f t="shared" si="29"/>
        <v>2608517.182296719</v>
      </c>
      <c r="AE115" s="1" t="s">
        <v>3</v>
      </c>
    </row>
    <row r="116" spans="1:28" ht="15" customHeight="1">
      <c r="A116" s="20" t="s">
        <v>10</v>
      </c>
      <c r="B116" s="14">
        <f t="shared" si="32"/>
        <v>1357288.7440114133</v>
      </c>
      <c r="C116" s="14">
        <f t="shared" si="32"/>
        <v>2301788.664417863</v>
      </c>
      <c r="D116" s="14">
        <f t="shared" si="32"/>
        <v>724295.2366252689</v>
      </c>
      <c r="E116" s="14">
        <f t="shared" si="32"/>
        <v>665.3476961540628</v>
      </c>
      <c r="F116" s="14">
        <f t="shared" si="32"/>
        <v>2409597.111894276</v>
      </c>
      <c r="G116" s="14">
        <f t="shared" si="32"/>
        <v>100271.03183320632</v>
      </c>
      <c r="H116" s="14">
        <f t="shared" si="32"/>
        <v>501990.2345429956</v>
      </c>
      <c r="I116" s="14">
        <f t="shared" si="32"/>
        <v>1923.951842874903</v>
      </c>
      <c r="J116" s="14">
        <f t="shared" si="32"/>
        <v>3871.8765146770556</v>
      </c>
      <c r="K116" s="14">
        <f t="shared" si="32"/>
        <v>3467.7617961143455</v>
      </c>
      <c r="L116" s="14"/>
      <c r="M116" s="14">
        <f>M33/M$84*100</f>
        <v>100.77389316284847</v>
      </c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3"/>
    </row>
    <row r="117" spans="1:28" ht="15" customHeight="1">
      <c r="A117" s="20" t="s">
        <v>22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3"/>
    </row>
    <row r="118" spans="1:28" ht="15" customHeight="1">
      <c r="A118" s="20" t="s">
        <v>23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>
        <f>T35/T$84*100</f>
        <v>105176.00276646845</v>
      </c>
      <c r="U118" s="14">
        <f>U35/U$84*100</f>
        <v>15664.756526578785</v>
      </c>
      <c r="V118" s="14"/>
      <c r="W118" s="14"/>
      <c r="X118" s="14"/>
      <c r="Y118" s="14"/>
      <c r="Z118" s="14"/>
      <c r="AA118" s="14"/>
      <c r="AB118" s="3"/>
    </row>
    <row r="119" spans="1:29" ht="15" customHeight="1">
      <c r="A119" s="39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</row>
    <row r="120" spans="1:29" ht="15" customHeight="1">
      <c r="A120" s="40" t="s">
        <v>41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"/>
      <c r="Y120" s="2"/>
      <c r="Z120" s="2"/>
      <c r="AA120" s="2"/>
      <c r="AC120" s="1" t="s">
        <v>3</v>
      </c>
    </row>
    <row r="121" spans="1:27" ht="15" customHeight="1">
      <c r="A121" s="26" t="s">
        <v>42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"/>
      <c r="Y121" s="2"/>
      <c r="Z121" s="2"/>
      <c r="AA121" s="2"/>
    </row>
    <row r="122" spans="1:23" s="2" customFormat="1" ht="15" customHeight="1">
      <c r="A122" s="29" t="s">
        <v>31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7"/>
      <c r="Q122" s="27"/>
      <c r="R122" s="27"/>
      <c r="S122" s="27"/>
      <c r="T122" s="27"/>
      <c r="U122" s="27"/>
      <c r="V122" s="1"/>
      <c r="W122" s="1"/>
    </row>
    <row r="123" ht="15" customHeight="1">
      <c r="A123" s="29" t="s">
        <v>39</v>
      </c>
    </row>
    <row r="124" ht="15" customHeight="1"/>
    <row r="125" ht="15" customHeight="1"/>
    <row r="126" ht="15" customHeight="1"/>
    <row r="127" spans="1:29" ht="15" customHeight="1">
      <c r="A127" s="46" t="s">
        <v>35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</row>
    <row r="128" spans="1:29" ht="15" customHeight="1">
      <c r="A128" s="47" t="s">
        <v>2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</row>
    <row r="129" spans="1:13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29" ht="15" customHeight="1">
      <c r="A130" s="4" t="s">
        <v>0</v>
      </c>
      <c r="B130" s="5"/>
      <c r="C130" s="5">
        <v>1981</v>
      </c>
      <c r="D130" s="5">
        <v>1982</v>
      </c>
      <c r="E130" s="5">
        <v>1983</v>
      </c>
      <c r="F130" s="5">
        <v>1984</v>
      </c>
      <c r="G130" s="5">
        <v>1985</v>
      </c>
      <c r="H130" s="5">
        <v>1986</v>
      </c>
      <c r="I130" s="5">
        <v>1987</v>
      </c>
      <c r="J130" s="5">
        <v>1988</v>
      </c>
      <c r="K130" s="5">
        <v>1989</v>
      </c>
      <c r="L130" s="5">
        <v>1990</v>
      </c>
      <c r="M130" s="5">
        <v>1991</v>
      </c>
      <c r="N130" s="5">
        <v>1992</v>
      </c>
      <c r="O130" s="5">
        <v>1993</v>
      </c>
      <c r="P130" s="5">
        <v>1994</v>
      </c>
      <c r="Q130" s="5">
        <v>1995</v>
      </c>
      <c r="R130" s="5">
        <v>1996</v>
      </c>
      <c r="S130" s="5">
        <v>1997</v>
      </c>
      <c r="T130" s="6">
        <v>1998</v>
      </c>
      <c r="U130" s="6">
        <v>1999</v>
      </c>
      <c r="V130" s="6">
        <v>2000</v>
      </c>
      <c r="W130" s="6">
        <v>2001</v>
      </c>
      <c r="X130" s="6">
        <v>2002</v>
      </c>
      <c r="Y130" s="6">
        <v>2003</v>
      </c>
      <c r="Z130" s="6">
        <v>2004</v>
      </c>
      <c r="AA130" s="6">
        <v>2005</v>
      </c>
      <c r="AB130" s="6">
        <v>2006</v>
      </c>
      <c r="AC130" s="6">
        <v>2007</v>
      </c>
    </row>
    <row r="131" spans="1:22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9" s="11" customFormat="1" ht="15" customHeight="1">
      <c r="A132" s="8" t="s">
        <v>19</v>
      </c>
      <c r="B132" s="41"/>
      <c r="C132" s="30">
        <f>((C90/B90)-1)*100</f>
        <v>4.436250200557246</v>
      </c>
      <c r="D132" s="30">
        <f aca="true" t="shared" si="33" ref="D132:AC139">((D90/C90)-1)*100</f>
        <v>-33.73800833524672</v>
      </c>
      <c r="E132" s="30">
        <f t="shared" si="33"/>
        <v>-1.306221680378039</v>
      </c>
      <c r="F132" s="30">
        <f t="shared" si="33"/>
        <v>129.61934878833142</v>
      </c>
      <c r="G132" s="30">
        <f t="shared" si="33"/>
        <v>-7.920824663227433</v>
      </c>
      <c r="H132" s="30">
        <f t="shared" si="33"/>
        <v>-13.396015447605613</v>
      </c>
      <c r="I132" s="30">
        <f t="shared" si="33"/>
        <v>39.15151337451517</v>
      </c>
      <c r="J132" s="30">
        <f t="shared" si="33"/>
        <v>-16.671830934437914</v>
      </c>
      <c r="K132" s="30">
        <f t="shared" si="33"/>
        <v>287.12080485611403</v>
      </c>
      <c r="L132" s="30">
        <f t="shared" si="33"/>
        <v>-73.8076977061871</v>
      </c>
      <c r="M132" s="30">
        <f t="shared" si="33"/>
        <v>10.745151323884027</v>
      </c>
      <c r="N132" s="30">
        <f t="shared" si="33"/>
        <v>12.816765932602635</v>
      </c>
      <c r="O132" s="30">
        <f t="shared" si="33"/>
        <v>-7.524572863285117</v>
      </c>
      <c r="P132" s="30">
        <f t="shared" si="33"/>
        <v>25.72021993180238</v>
      </c>
      <c r="Q132" s="30">
        <f t="shared" si="33"/>
        <v>50.934410727237214</v>
      </c>
      <c r="R132" s="30">
        <f t="shared" si="33"/>
        <v>12.68167648441041</v>
      </c>
      <c r="S132" s="30">
        <f t="shared" si="33"/>
        <v>17.824264346816054</v>
      </c>
      <c r="T132" s="30">
        <f t="shared" si="33"/>
        <v>-55.29349537288548</v>
      </c>
      <c r="U132" s="30">
        <f t="shared" si="33"/>
        <v>20.0365082804435</v>
      </c>
      <c r="V132" s="30">
        <f t="shared" si="33"/>
        <v>18.399287488505234</v>
      </c>
      <c r="W132" s="30">
        <f t="shared" si="33"/>
        <v>11.861960291498864</v>
      </c>
      <c r="X132" s="30">
        <f t="shared" si="33"/>
        <v>3.560421088878374</v>
      </c>
      <c r="Y132" s="30">
        <f t="shared" si="33"/>
        <v>3.6696688180986925</v>
      </c>
      <c r="Z132" s="30">
        <f t="shared" si="33"/>
        <v>4.67262773347541</v>
      </c>
      <c r="AA132" s="30">
        <f t="shared" si="33"/>
        <v>0.0011019223051800253</v>
      </c>
      <c r="AB132" s="30">
        <f t="shared" si="33"/>
        <v>16.56772477273787</v>
      </c>
      <c r="AC132" s="30">
        <f t="shared" si="33"/>
        <v>15.382930506998683</v>
      </c>
    </row>
    <row r="133" spans="1:29" ht="15" customHeight="1">
      <c r="A133" s="20" t="s">
        <v>4</v>
      </c>
      <c r="B133" s="38"/>
      <c r="C133" s="31">
        <f>((C91/B91)-1)*100</f>
        <v>260.8604802524088</v>
      </c>
      <c r="D133" s="31">
        <f t="shared" si="33"/>
        <v>-90.60353086781625</v>
      </c>
      <c r="E133" s="31">
        <f t="shared" si="33"/>
        <v>-37.57708678387516</v>
      </c>
      <c r="F133" s="31">
        <f t="shared" si="33"/>
        <v>-46.96201706983616</v>
      </c>
      <c r="G133" s="31">
        <f t="shared" si="33"/>
        <v>-35.56560676596745</v>
      </c>
      <c r="H133" s="31">
        <f t="shared" si="33"/>
        <v>38.954631345374494</v>
      </c>
      <c r="I133" s="31">
        <f t="shared" si="33"/>
        <v>-31.55659714443373</v>
      </c>
      <c r="J133" s="31">
        <f t="shared" si="33"/>
        <v>9.782653744111624</v>
      </c>
      <c r="K133" s="31">
        <f t="shared" si="33"/>
        <v>27.75393685382712</v>
      </c>
      <c r="L133" s="31">
        <f t="shared" si="33"/>
        <v>17.25266160233554</v>
      </c>
      <c r="M133" s="31">
        <f t="shared" si="33"/>
        <v>-37.186613470213835</v>
      </c>
      <c r="N133" s="31">
        <f t="shared" si="33"/>
        <v>29.957879737906357</v>
      </c>
      <c r="O133" s="31">
        <f t="shared" si="33"/>
        <v>27.46365573259304</v>
      </c>
      <c r="P133" s="31">
        <f t="shared" si="33"/>
        <v>-1.087239656599781</v>
      </c>
      <c r="Q133" s="31">
        <f t="shared" si="33"/>
        <v>-17.234783422730292</v>
      </c>
      <c r="R133" s="31">
        <f t="shared" si="33"/>
        <v>-4.970345152585298</v>
      </c>
      <c r="S133" s="31">
        <f t="shared" si="33"/>
        <v>60.93846003724395</v>
      </c>
      <c r="T133" s="31">
        <f t="shared" si="33"/>
        <v>10.094581217679188</v>
      </c>
      <c r="U133" s="31">
        <f t="shared" si="33"/>
        <v>1.1572398022834385</v>
      </c>
      <c r="V133" s="31">
        <f t="shared" si="33"/>
        <v>-16.049498606070845</v>
      </c>
      <c r="W133" s="31">
        <f t="shared" si="33"/>
        <v>28.395448028464298</v>
      </c>
      <c r="X133" s="31">
        <f t="shared" si="33"/>
        <v>148.41185951114687</v>
      </c>
      <c r="Y133" s="31">
        <f t="shared" si="33"/>
        <v>33.079602337245916</v>
      </c>
      <c r="Z133" s="31">
        <f t="shared" si="33"/>
        <v>-5.351852495347442</v>
      </c>
      <c r="AA133" s="31">
        <f t="shared" si="33"/>
        <v>31.118014417480943</v>
      </c>
      <c r="AB133" s="31">
        <f t="shared" si="33"/>
        <v>28.37557696756605</v>
      </c>
      <c r="AC133" s="31">
        <f t="shared" si="33"/>
        <v>1.1216051755305712</v>
      </c>
    </row>
    <row r="134" spans="1:29" ht="15" customHeight="1">
      <c r="A134" s="20" t="s">
        <v>5</v>
      </c>
      <c r="B134" s="38"/>
      <c r="C134" s="31">
        <f>((C92/B92)-1)*100</f>
        <v>-17.735184971274045</v>
      </c>
      <c r="D134" s="31">
        <f t="shared" si="33"/>
        <v>102.25018327782145</v>
      </c>
      <c r="E134" s="31">
        <f t="shared" si="33"/>
        <v>-68.84226959299538</v>
      </c>
      <c r="F134" s="31">
        <f t="shared" si="33"/>
        <v>81.37639831574673</v>
      </c>
      <c r="G134" s="31">
        <f t="shared" si="33"/>
        <v>-55.990130893568505</v>
      </c>
      <c r="H134" s="31">
        <f t="shared" si="33"/>
        <v>80.86634909365532</v>
      </c>
      <c r="I134" s="31">
        <f t="shared" si="33"/>
        <v>-55.57948782145037</v>
      </c>
      <c r="J134" s="31">
        <f t="shared" si="33"/>
        <v>71.34147767198542</v>
      </c>
      <c r="K134" s="31">
        <f t="shared" si="33"/>
        <v>59.845030872704676</v>
      </c>
      <c r="L134" s="31">
        <f t="shared" si="33"/>
        <v>41.68276231650254</v>
      </c>
      <c r="M134" s="31">
        <f t="shared" si="33"/>
        <v>-8.259323399981122</v>
      </c>
      <c r="N134" s="31">
        <f t="shared" si="33"/>
        <v>57.62897136895644</v>
      </c>
      <c r="O134" s="31">
        <f t="shared" si="33"/>
        <v>-8.278973794057798</v>
      </c>
      <c r="P134" s="31">
        <f t="shared" si="33"/>
        <v>4.040112175298605</v>
      </c>
      <c r="Q134" s="31">
        <f t="shared" si="33"/>
        <v>-20.731514243002714</v>
      </c>
      <c r="R134" s="31">
        <f t="shared" si="33"/>
        <v>-11.171797048488818</v>
      </c>
      <c r="S134" s="31">
        <f t="shared" si="33"/>
        <v>53.01162512517337</v>
      </c>
      <c r="T134" s="31">
        <f t="shared" si="33"/>
        <v>13.780335775428698</v>
      </c>
      <c r="U134" s="31">
        <f t="shared" si="33"/>
        <v>-8.989841877408555</v>
      </c>
      <c r="V134" s="31">
        <f t="shared" si="33"/>
        <v>46.375168176274514</v>
      </c>
      <c r="W134" s="31">
        <f t="shared" si="33"/>
        <v>62.04547485151417</v>
      </c>
      <c r="X134" s="31">
        <f t="shared" si="33"/>
        <v>95.26712494777239</v>
      </c>
      <c r="Y134" s="31">
        <f t="shared" si="33"/>
        <v>-1.065133126606943</v>
      </c>
      <c r="Z134" s="31">
        <f t="shared" si="33"/>
        <v>1.3564083229284485</v>
      </c>
      <c r="AA134" s="31">
        <f t="shared" si="33"/>
        <v>17.408304279377273</v>
      </c>
      <c r="AB134" s="31">
        <f t="shared" si="33"/>
        <v>-13.282320128487568</v>
      </c>
      <c r="AC134" s="31">
        <f t="shared" si="33"/>
        <v>14.154675266902883</v>
      </c>
    </row>
    <row r="135" spans="1:29" ht="15" customHeight="1">
      <c r="A135" s="20" t="s">
        <v>6</v>
      </c>
      <c r="B135" s="38"/>
      <c r="C135" s="31">
        <f>((C93/B93)-1)*100</f>
        <v>7.658256045140255</v>
      </c>
      <c r="D135" s="31">
        <f t="shared" si="33"/>
        <v>-67.38561953227828</v>
      </c>
      <c r="E135" s="31">
        <f t="shared" si="33"/>
        <v>-31.411860787220856</v>
      </c>
      <c r="F135" s="31">
        <f t="shared" si="33"/>
        <v>-23.625304580564055</v>
      </c>
      <c r="G135" s="42" t="s">
        <v>44</v>
      </c>
      <c r="H135" s="31">
        <f t="shared" si="33"/>
        <v>-17.607189726675408</v>
      </c>
      <c r="I135" s="31">
        <f t="shared" si="33"/>
        <v>-71.527988414532</v>
      </c>
      <c r="J135" s="31">
        <f t="shared" si="33"/>
        <v>-65.32098013915885</v>
      </c>
      <c r="K135" s="42" t="s">
        <v>44</v>
      </c>
      <c r="L135" s="31">
        <f t="shared" si="33"/>
        <v>-6.284597852666007</v>
      </c>
      <c r="M135" s="31">
        <f t="shared" si="33"/>
        <v>-28.56445209867261</v>
      </c>
      <c r="N135" s="31">
        <f t="shared" si="33"/>
        <v>-44.9637816381507</v>
      </c>
      <c r="O135" s="31">
        <f t="shared" si="33"/>
        <v>-73.39918344047162</v>
      </c>
      <c r="P135" s="31">
        <f t="shared" si="33"/>
        <v>-36.438745349612866</v>
      </c>
      <c r="Q135" s="31">
        <f t="shared" si="33"/>
        <v>476.24958603233995</v>
      </c>
      <c r="R135" s="31">
        <f t="shared" si="33"/>
        <v>-13.870244998030367</v>
      </c>
      <c r="S135" s="31">
        <f t="shared" si="33"/>
        <v>-31.111225084712313</v>
      </c>
      <c r="T135" s="31">
        <f t="shared" si="33"/>
        <v>76.87920515440314</v>
      </c>
      <c r="U135" s="31">
        <f t="shared" si="33"/>
        <v>26.307042062067666</v>
      </c>
      <c r="V135" s="31">
        <f t="shared" si="33"/>
        <v>13.754847377240997</v>
      </c>
      <c r="W135" s="31">
        <f t="shared" si="33"/>
        <v>18.459683915298886</v>
      </c>
      <c r="X135" s="31">
        <f t="shared" si="33"/>
        <v>-62.58045583484877</v>
      </c>
      <c r="Y135" s="31">
        <f t="shared" si="33"/>
        <v>10.544649414887463</v>
      </c>
      <c r="Z135" s="31">
        <f t="shared" si="33"/>
        <v>-16.434932007910053</v>
      </c>
      <c r="AA135" s="31">
        <f t="shared" si="33"/>
        <v>6.476854849392932</v>
      </c>
      <c r="AB135" s="31">
        <f t="shared" si="33"/>
        <v>37.08668517858096</v>
      </c>
      <c r="AC135" s="31">
        <f t="shared" si="33"/>
        <v>-2.9716744855915245</v>
      </c>
    </row>
    <row r="136" spans="1:29" ht="15" customHeight="1">
      <c r="A136" s="20" t="s">
        <v>7</v>
      </c>
      <c r="B136" s="38"/>
      <c r="C136" s="31">
        <f>((C94/B94)-1)*100</f>
        <v>24.42753984257038</v>
      </c>
      <c r="D136" s="31">
        <f t="shared" si="33"/>
        <v>-26.907483302788194</v>
      </c>
      <c r="E136" s="31">
        <f t="shared" si="33"/>
        <v>300.3907868106886</v>
      </c>
      <c r="F136" s="31">
        <f t="shared" si="33"/>
        <v>-58.93172584592597</v>
      </c>
      <c r="G136" s="31">
        <f t="shared" si="33"/>
        <v>-29.252921606156146</v>
      </c>
      <c r="H136" s="31">
        <f t="shared" si="33"/>
        <v>-18.702226739681805</v>
      </c>
      <c r="I136" s="31">
        <f t="shared" si="33"/>
        <v>-93.83812382505124</v>
      </c>
      <c r="J136" s="31">
        <f t="shared" si="33"/>
        <v>2.9887951659876677</v>
      </c>
      <c r="K136" s="31">
        <f t="shared" si="33"/>
        <v>3.6537167999169284</v>
      </c>
      <c r="L136" s="31">
        <f t="shared" si="33"/>
        <v>38.65127251793772</v>
      </c>
      <c r="M136" s="31">
        <f t="shared" si="33"/>
        <v>47.10360464855417</v>
      </c>
      <c r="N136" s="31">
        <f t="shared" si="33"/>
        <v>98.73380101252445</v>
      </c>
      <c r="O136" s="31">
        <f t="shared" si="33"/>
        <v>-44.31178532858602</v>
      </c>
      <c r="P136" s="31">
        <f t="shared" si="33"/>
        <v>93.46124433472691</v>
      </c>
      <c r="Q136" s="31">
        <f t="shared" si="33"/>
        <v>-62.838426234067704</v>
      </c>
      <c r="R136" s="31">
        <f t="shared" si="33"/>
        <v>-19.99424765347775</v>
      </c>
      <c r="S136" s="31">
        <f t="shared" si="33"/>
        <v>344.98543159812317</v>
      </c>
      <c r="T136" s="31">
        <f t="shared" si="33"/>
        <v>4.52583473734558</v>
      </c>
      <c r="U136" s="31">
        <f t="shared" si="33"/>
        <v>-39.34519700396497</v>
      </c>
      <c r="V136" s="31">
        <f t="shared" si="33"/>
        <v>-71.08262690654479</v>
      </c>
      <c r="W136" s="31">
        <f t="shared" si="33"/>
        <v>127.2170343024809</v>
      </c>
      <c r="X136" s="31">
        <f t="shared" si="33"/>
        <v>0.5568462844798283</v>
      </c>
      <c r="Y136" s="31">
        <f t="shared" si="33"/>
        <v>4.9115404608668145</v>
      </c>
      <c r="Z136" s="31">
        <f t="shared" si="33"/>
        <v>85.45967860347533</v>
      </c>
      <c r="AA136" s="31">
        <f t="shared" si="33"/>
        <v>105.42887506505222</v>
      </c>
      <c r="AB136" s="31">
        <f t="shared" si="33"/>
        <v>2.9583890130567836</v>
      </c>
      <c r="AC136" s="31">
        <f t="shared" si="33"/>
        <v>-29.56782395112044</v>
      </c>
    </row>
    <row r="137" spans="1:29" ht="15" customHeight="1">
      <c r="A137" s="20" t="s">
        <v>8</v>
      </c>
      <c r="B137" s="38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>
        <f t="shared" si="33"/>
        <v>-93.75257328787654</v>
      </c>
      <c r="AC137" s="42" t="s">
        <v>44</v>
      </c>
    </row>
    <row r="138" spans="1:29" ht="15" customHeight="1">
      <c r="A138" s="20" t="s">
        <v>16</v>
      </c>
      <c r="B138" s="38"/>
      <c r="C138" s="31">
        <f aca="true" t="shared" si="34" ref="C138:AA140">((C96/B96)-1)*100</f>
        <v>22.571069501108454</v>
      </c>
      <c r="D138" s="31">
        <f t="shared" si="34"/>
        <v>1.947620920360671</v>
      </c>
      <c r="E138" s="31">
        <f t="shared" si="34"/>
        <v>38.755548831632616</v>
      </c>
      <c r="F138" s="31">
        <f t="shared" si="34"/>
        <v>15.023444060433189</v>
      </c>
      <c r="G138" s="31">
        <f t="shared" si="34"/>
        <v>4.927650300183406</v>
      </c>
      <c r="H138" s="31">
        <f t="shared" si="34"/>
        <v>-6.761136825660719</v>
      </c>
      <c r="I138" s="31">
        <f t="shared" si="34"/>
        <v>-3.8804529642659125</v>
      </c>
      <c r="J138" s="31">
        <f t="shared" si="34"/>
        <v>-3.9112643106629985</v>
      </c>
      <c r="K138" s="31">
        <f t="shared" si="34"/>
        <v>23.867566316114374</v>
      </c>
      <c r="L138" s="31">
        <f t="shared" si="34"/>
        <v>23.667127601705506</v>
      </c>
      <c r="M138" s="31">
        <f t="shared" si="34"/>
        <v>22.64808520887116</v>
      </c>
      <c r="N138" s="31">
        <f t="shared" si="34"/>
        <v>15.248013333991706</v>
      </c>
      <c r="O138" s="31">
        <f t="shared" si="34"/>
        <v>12.403096522792412</v>
      </c>
      <c r="P138" s="31">
        <f t="shared" si="34"/>
        <v>10.175820049660933</v>
      </c>
      <c r="Q138" s="31">
        <f t="shared" si="34"/>
        <v>-19.05863107539173</v>
      </c>
      <c r="R138" s="31">
        <f t="shared" si="34"/>
        <v>39.642898317596995</v>
      </c>
      <c r="S138" s="31">
        <f t="shared" si="34"/>
        <v>3.1117969145376456</v>
      </c>
      <c r="T138" s="31">
        <f t="shared" si="34"/>
        <v>1.09890446647547</v>
      </c>
      <c r="U138" s="31">
        <f t="shared" si="34"/>
        <v>6.725759728760994</v>
      </c>
      <c r="V138" s="31">
        <f t="shared" si="34"/>
        <v>12.806649702321193</v>
      </c>
      <c r="W138" s="31">
        <f t="shared" si="34"/>
        <v>2.2160090906883534</v>
      </c>
      <c r="X138" s="31">
        <f t="shared" si="34"/>
        <v>-5.539199858622612</v>
      </c>
      <c r="Y138" s="31">
        <f t="shared" si="34"/>
        <v>11.391415893797618</v>
      </c>
      <c r="Z138" s="31">
        <f t="shared" si="34"/>
        <v>-1.8885615215807672</v>
      </c>
      <c r="AA138" s="31">
        <f t="shared" si="34"/>
        <v>7.3349292506668995</v>
      </c>
      <c r="AB138" s="31">
        <f t="shared" si="33"/>
        <v>5.715261844623076</v>
      </c>
      <c r="AC138" s="31">
        <f t="shared" si="33"/>
        <v>-1.56320253108716</v>
      </c>
    </row>
    <row r="139" spans="1:29" ht="15" customHeight="1">
      <c r="A139" s="20" t="s">
        <v>9</v>
      </c>
      <c r="B139" s="38"/>
      <c r="C139" s="31">
        <f t="shared" si="34"/>
        <v>-0.8769454779401942</v>
      </c>
      <c r="D139" s="31">
        <f t="shared" si="34"/>
        <v>-35.90072156915597</v>
      </c>
      <c r="E139" s="31">
        <f t="shared" si="34"/>
        <v>-60.68278993964056</v>
      </c>
      <c r="F139" s="42" t="s">
        <v>44</v>
      </c>
      <c r="G139" s="31">
        <f t="shared" si="34"/>
        <v>-12.410358884762719</v>
      </c>
      <c r="H139" s="31">
        <f t="shared" si="34"/>
        <v>-14.485458956251184</v>
      </c>
      <c r="I139" s="31">
        <f t="shared" si="34"/>
        <v>-29.30167190772377</v>
      </c>
      <c r="J139" s="31">
        <f t="shared" si="34"/>
        <v>28.98936378391368</v>
      </c>
      <c r="K139" s="31">
        <f t="shared" si="34"/>
        <v>-1.1875845565699872</v>
      </c>
      <c r="L139" s="31">
        <f t="shared" si="34"/>
        <v>28.02113331656382</v>
      </c>
      <c r="M139" s="31">
        <f t="shared" si="34"/>
        <v>11.21609975855673</v>
      </c>
      <c r="N139" s="31">
        <f t="shared" si="34"/>
        <v>15.179046693890076</v>
      </c>
      <c r="O139" s="31">
        <f t="shared" si="34"/>
        <v>0.9930246182918268</v>
      </c>
      <c r="P139" s="31">
        <f t="shared" si="34"/>
        <v>20.949535333770154</v>
      </c>
      <c r="Q139" s="31">
        <f t="shared" si="34"/>
        <v>37.10918383106267</v>
      </c>
      <c r="R139" s="31">
        <f t="shared" si="34"/>
        <v>-1.3207241987297391</v>
      </c>
      <c r="S139" s="31">
        <f t="shared" si="34"/>
        <v>27.736040438109622</v>
      </c>
      <c r="T139" s="31">
        <f t="shared" si="34"/>
        <v>-100</v>
      </c>
      <c r="U139" s="31"/>
      <c r="V139" s="31"/>
      <c r="W139" s="31"/>
      <c r="X139" s="31"/>
      <c r="Y139" s="31"/>
      <c r="Z139" s="31"/>
      <c r="AA139" s="31"/>
      <c r="AB139" s="31">
        <f t="shared" si="33"/>
        <v>485.6962542615733</v>
      </c>
      <c r="AC139" s="31">
        <f t="shared" si="33"/>
        <v>-52.14464779055042</v>
      </c>
    </row>
    <row r="140" spans="1:29" ht="15" customHeight="1">
      <c r="A140" s="20" t="s">
        <v>10</v>
      </c>
      <c r="B140" s="38"/>
      <c r="C140" s="31">
        <f t="shared" si="34"/>
        <v>-86.81440690545155</v>
      </c>
      <c r="D140" s="42" t="s">
        <v>44</v>
      </c>
      <c r="E140" s="31">
        <f t="shared" si="34"/>
        <v>-99.5620480646222</v>
      </c>
      <c r="F140" s="31">
        <f t="shared" si="34"/>
        <v>14.562043129153901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</row>
    <row r="141" spans="1:29" ht="15" customHeight="1">
      <c r="A141" s="20" t="s">
        <v>11</v>
      </c>
      <c r="B141" s="38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>
        <f aca="true" t="shared" si="35" ref="R141:AA141">((R99/Q99)-1)*100</f>
        <v>3.5134816944417</v>
      </c>
      <c r="S141" s="31">
        <f t="shared" si="35"/>
        <v>18.636661272788444</v>
      </c>
      <c r="T141" s="31">
        <f t="shared" si="35"/>
        <v>19.291551333256862</v>
      </c>
      <c r="U141" s="31">
        <f t="shared" si="35"/>
        <v>41.00793182482656</v>
      </c>
      <c r="V141" s="31">
        <f t="shared" si="35"/>
        <v>20.704263721061643</v>
      </c>
      <c r="W141" s="31">
        <f t="shared" si="35"/>
        <v>11.999464152773331</v>
      </c>
      <c r="X141" s="31">
        <f t="shared" si="35"/>
        <v>9.057508396910642</v>
      </c>
      <c r="Y141" s="31">
        <f t="shared" si="35"/>
        <v>-0.7390123042763319</v>
      </c>
      <c r="Z141" s="31">
        <f t="shared" si="35"/>
        <v>8.42531637721713</v>
      </c>
      <c r="AA141" s="31">
        <f t="shared" si="35"/>
        <v>-2.40243000750765</v>
      </c>
      <c r="AB141" s="31">
        <f>((AB99/AA99)-1)*100</f>
        <v>17.40197526027627</v>
      </c>
      <c r="AC141" s="31">
        <f>((AC99/AB99)-1)*100</f>
        <v>3.9427941892262286</v>
      </c>
    </row>
    <row r="142" spans="1:29" ht="15" customHeight="1">
      <c r="A142" s="20" t="s">
        <v>12</v>
      </c>
      <c r="B142" s="38"/>
      <c r="C142" s="31"/>
      <c r="D142" s="31"/>
      <c r="E142" s="31"/>
      <c r="F142" s="31">
        <f>((F100/E100)-1)*100</f>
        <v>-56.04718684598089</v>
      </c>
      <c r="G142" s="31">
        <f>((G100/F100)-1)*100</f>
        <v>-1.662343570106517</v>
      </c>
      <c r="H142" s="31">
        <f>((H100/G100)-1)*100</f>
        <v>-7.990616957449037</v>
      </c>
      <c r="I142" s="31">
        <f>((I100/H100)-1)*100</f>
        <v>-98.81896912935126</v>
      </c>
      <c r="J142" s="31">
        <f>((J100/I100)-1)*100</f>
        <v>23.659413521608073</v>
      </c>
      <c r="K142" s="31"/>
      <c r="L142" s="31"/>
      <c r="M142" s="31"/>
      <c r="N142" s="31"/>
      <c r="O142" s="31"/>
      <c r="P142" s="31"/>
      <c r="Q142" s="31"/>
      <c r="R142" s="31"/>
      <c r="S142" s="31"/>
      <c r="T142" s="31">
        <f>((T100/S100)-1)*100</f>
        <v>48.98690126728533</v>
      </c>
      <c r="U142" s="31"/>
      <c r="V142" s="31"/>
      <c r="W142" s="31"/>
      <c r="X142" s="31"/>
      <c r="Y142" s="31"/>
      <c r="Z142" s="31"/>
      <c r="AA142" s="31"/>
      <c r="AB142" s="31"/>
      <c r="AC142" s="31"/>
    </row>
    <row r="143" spans="1:29" ht="15" customHeight="1">
      <c r="A143" s="20" t="s">
        <v>13</v>
      </c>
      <c r="B143" s="38"/>
      <c r="C143" s="31">
        <f>((C101/B101)-1)*100</f>
        <v>-54.96919792191688</v>
      </c>
      <c r="D143" s="31"/>
      <c r="E143" s="31"/>
      <c r="F143" s="31"/>
      <c r="G143" s="31">
        <f aca="true" t="shared" si="36" ref="G143:S143">((G101/F101)-1)*100</f>
        <v>-71.09852166232646</v>
      </c>
      <c r="H143" s="31">
        <f t="shared" si="36"/>
        <v>-22.637599121353446</v>
      </c>
      <c r="I143" s="42" t="s">
        <v>44</v>
      </c>
      <c r="J143" s="31">
        <f t="shared" si="36"/>
        <v>-41.78479877551624</v>
      </c>
      <c r="K143" s="42" t="s">
        <v>44</v>
      </c>
      <c r="L143" s="31">
        <f t="shared" si="36"/>
        <v>-95.05648551993252</v>
      </c>
      <c r="M143" s="31">
        <f t="shared" si="36"/>
        <v>6.235950349569386</v>
      </c>
      <c r="N143" s="31">
        <f t="shared" si="36"/>
        <v>9.640499572812967</v>
      </c>
      <c r="O143" s="31">
        <f t="shared" si="36"/>
        <v>-67.41458160511094</v>
      </c>
      <c r="P143" s="31">
        <f t="shared" si="36"/>
        <v>183.01861206392863</v>
      </c>
      <c r="Q143" s="31">
        <f t="shared" si="36"/>
        <v>-11.112997734516938</v>
      </c>
      <c r="R143" s="31">
        <f t="shared" si="36"/>
        <v>105.25893730654036</v>
      </c>
      <c r="S143" s="31">
        <f t="shared" si="36"/>
        <v>-16.838837768110892</v>
      </c>
      <c r="T143" s="31"/>
      <c r="U143" s="31"/>
      <c r="V143" s="31"/>
      <c r="W143" s="31"/>
      <c r="X143" s="31"/>
      <c r="Y143" s="31"/>
      <c r="Z143" s="31"/>
      <c r="AA143" s="31"/>
      <c r="AB143" s="31"/>
      <c r="AC143" s="31"/>
    </row>
    <row r="144" spans="1:29" ht="15" customHeight="1">
      <c r="A144" s="2"/>
      <c r="B144" s="38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43"/>
      <c r="AC144" s="43"/>
    </row>
    <row r="145" spans="1:29" s="11" customFormat="1" ht="15" customHeight="1">
      <c r="A145" s="8" t="s">
        <v>21</v>
      </c>
      <c r="B145" s="41"/>
      <c r="C145" s="30">
        <f aca="true" t="shared" si="37" ref="C145:AC145">((C103/B103)-1)*100</f>
        <v>4.436250200557246</v>
      </c>
      <c r="D145" s="30">
        <f t="shared" si="37"/>
        <v>-33.73800833524672</v>
      </c>
      <c r="E145" s="30">
        <f t="shared" si="37"/>
        <v>-1.306221680378039</v>
      </c>
      <c r="F145" s="30">
        <f t="shared" si="37"/>
        <v>129.61934878833142</v>
      </c>
      <c r="G145" s="30">
        <f t="shared" si="37"/>
        <v>-7.920824663227433</v>
      </c>
      <c r="H145" s="30">
        <f t="shared" si="37"/>
        <v>-13.396015447605613</v>
      </c>
      <c r="I145" s="30">
        <f t="shared" si="37"/>
        <v>39.15151337451517</v>
      </c>
      <c r="J145" s="30">
        <f t="shared" si="37"/>
        <v>-16.671830934437914</v>
      </c>
      <c r="K145" s="30">
        <f t="shared" si="37"/>
        <v>287.1208396067879</v>
      </c>
      <c r="L145" s="30">
        <f t="shared" si="37"/>
        <v>-73.80770005739133</v>
      </c>
      <c r="M145" s="30">
        <f t="shared" si="37"/>
        <v>10.745151323884027</v>
      </c>
      <c r="N145" s="30">
        <f t="shared" si="37"/>
        <v>12.816765932602635</v>
      </c>
      <c r="O145" s="30">
        <f t="shared" si="37"/>
        <v>-7.524572863285117</v>
      </c>
      <c r="P145" s="30">
        <f t="shared" si="37"/>
        <v>25.720211970236882</v>
      </c>
      <c r="Q145" s="30">
        <f t="shared" si="37"/>
        <v>50.93442813807307</v>
      </c>
      <c r="R145" s="30">
        <f t="shared" si="37"/>
        <v>12.681669276282825</v>
      </c>
      <c r="S145" s="30">
        <f t="shared" si="37"/>
        <v>17.82426598110367</v>
      </c>
      <c r="T145" s="30">
        <f t="shared" si="37"/>
        <v>-55.29349545906215</v>
      </c>
      <c r="U145" s="30">
        <f t="shared" si="37"/>
        <v>20.036508280443478</v>
      </c>
      <c r="V145" s="30">
        <f t="shared" si="37"/>
        <v>18.399287488505255</v>
      </c>
      <c r="W145" s="30">
        <f t="shared" si="37"/>
        <v>11.861960291498864</v>
      </c>
      <c r="X145" s="30">
        <f t="shared" si="37"/>
        <v>3.560421088878374</v>
      </c>
      <c r="Y145" s="30">
        <f t="shared" si="37"/>
        <v>3.6696688180986925</v>
      </c>
      <c r="Z145" s="30">
        <f t="shared" si="37"/>
        <v>4.67262773347541</v>
      </c>
      <c r="AA145" s="30">
        <f t="shared" si="37"/>
        <v>0.0011019223051800253</v>
      </c>
      <c r="AB145" s="30">
        <f t="shared" si="37"/>
        <v>16.56772477273787</v>
      </c>
      <c r="AC145" s="30">
        <f t="shared" si="37"/>
        <v>15.382930506998683</v>
      </c>
    </row>
    <row r="146" spans="1:29" ht="15" customHeight="1">
      <c r="A146" s="20" t="s">
        <v>32</v>
      </c>
      <c r="B146" s="38"/>
      <c r="C146" s="31">
        <f aca="true" t="shared" si="38" ref="C146:AC146">((C104/B104)-1)*100</f>
        <v>-2.7296902755305497</v>
      </c>
      <c r="D146" s="31">
        <f t="shared" si="38"/>
        <v>1.039197667809666</v>
      </c>
      <c r="E146" s="31">
        <f t="shared" si="38"/>
        <v>6.130404335096884</v>
      </c>
      <c r="F146" s="31">
        <f t="shared" si="38"/>
        <v>24.17305572442516</v>
      </c>
      <c r="G146" s="31">
        <f t="shared" si="38"/>
        <v>-19.071635292184</v>
      </c>
      <c r="H146" s="31">
        <f t="shared" si="38"/>
        <v>42.034737460800706</v>
      </c>
      <c r="I146" s="31">
        <f t="shared" si="38"/>
        <v>-16.770697800092293</v>
      </c>
      <c r="J146" s="31">
        <f t="shared" si="38"/>
        <v>16.05966282510223</v>
      </c>
      <c r="K146" s="31">
        <f t="shared" si="38"/>
        <v>26.495605424954995</v>
      </c>
      <c r="L146" s="31">
        <f t="shared" si="38"/>
        <v>17.262444230138563</v>
      </c>
      <c r="M146" s="31">
        <f t="shared" si="38"/>
        <v>18.59548699246607</v>
      </c>
      <c r="N146" s="31">
        <f t="shared" si="38"/>
        <v>9.124299753721242</v>
      </c>
      <c r="O146" s="31">
        <f t="shared" si="38"/>
        <v>7.252712605203149</v>
      </c>
      <c r="P146" s="31">
        <f t="shared" si="38"/>
        <v>14.654941452228831</v>
      </c>
      <c r="Q146" s="31">
        <f t="shared" si="38"/>
        <v>-28.05243038505516</v>
      </c>
      <c r="R146" s="31">
        <f t="shared" si="38"/>
        <v>8.916568453532946</v>
      </c>
      <c r="S146" s="31">
        <f t="shared" si="38"/>
        <v>18.345321862284948</v>
      </c>
      <c r="T146" s="31">
        <f t="shared" si="38"/>
        <v>-22.6880055139816</v>
      </c>
      <c r="U146" s="31">
        <f t="shared" si="38"/>
        <v>14.108619568055914</v>
      </c>
      <c r="V146" s="31">
        <f t="shared" si="38"/>
        <v>9.222311024224439</v>
      </c>
      <c r="W146" s="31">
        <f t="shared" si="38"/>
        <v>5.404882848101744</v>
      </c>
      <c r="X146" s="31">
        <f t="shared" si="38"/>
        <v>10.026218275688525</v>
      </c>
      <c r="Y146" s="31">
        <f t="shared" si="38"/>
        <v>-3.5539780707027235</v>
      </c>
      <c r="Z146" s="31">
        <f t="shared" si="38"/>
        <v>-3.3604439562902377</v>
      </c>
      <c r="AA146" s="31">
        <f t="shared" si="38"/>
        <v>3.2614728785322233</v>
      </c>
      <c r="AB146" s="31">
        <f t="shared" si="38"/>
        <v>13.64019402118748</v>
      </c>
      <c r="AC146" s="31">
        <f t="shared" si="38"/>
        <v>14.330891409954582</v>
      </c>
    </row>
    <row r="147" spans="1:29" ht="15" customHeight="1">
      <c r="A147" s="21" t="s">
        <v>24</v>
      </c>
      <c r="B147" s="38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>
        <f aca="true" t="shared" si="39" ref="Y147:AA149">Y105/X105-1</f>
        <v>-0.05955551022555494</v>
      </c>
      <c r="Z147" s="31">
        <f t="shared" si="39"/>
        <v>-0.04366089108295468</v>
      </c>
      <c r="AA147" s="31">
        <f t="shared" si="39"/>
        <v>0.006405986564989696</v>
      </c>
      <c r="AB147" s="31">
        <f aca="true" t="shared" si="40" ref="AB147:AC156">((AB105/AA105)-1)*100</f>
        <v>12.949530245653884</v>
      </c>
      <c r="AC147" s="31">
        <f t="shared" si="40"/>
        <v>6.581813251769608</v>
      </c>
    </row>
    <row r="148" spans="1:29" ht="15" customHeight="1">
      <c r="A148" s="21" t="s">
        <v>25</v>
      </c>
      <c r="B148" s="38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>
        <f t="shared" si="39"/>
        <v>-0.023170212888943387</v>
      </c>
      <c r="Z148" s="31">
        <f t="shared" si="39"/>
        <v>-0.1026445099033374</v>
      </c>
      <c r="AA148" s="31">
        <f t="shared" si="39"/>
        <v>0.10402684988042221</v>
      </c>
      <c r="AB148" s="31">
        <f t="shared" si="40"/>
        <v>-18.592972088120508</v>
      </c>
      <c r="AC148" s="31">
        <f t="shared" si="40"/>
        <v>9.15133187223709</v>
      </c>
    </row>
    <row r="149" spans="1:29" ht="15" customHeight="1">
      <c r="A149" s="21" t="s">
        <v>26</v>
      </c>
      <c r="B149" s="38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>
        <f t="shared" si="39"/>
        <v>0.04596631320458067</v>
      </c>
      <c r="Z149" s="31">
        <f t="shared" si="39"/>
        <v>0.027084652988553337</v>
      </c>
      <c r="AA149" s="31">
        <f t="shared" si="39"/>
        <v>0.08669903686760105</v>
      </c>
      <c r="AB149" s="31">
        <f t="shared" si="40"/>
        <v>27.172888272873852</v>
      </c>
      <c r="AC149" s="31">
        <f t="shared" si="40"/>
        <v>34.82641947705296</v>
      </c>
    </row>
    <row r="150" spans="1:29" ht="15" customHeight="1">
      <c r="A150" s="20" t="s">
        <v>17</v>
      </c>
      <c r="B150" s="38"/>
      <c r="C150" s="31">
        <f>((C108/B108)-1)*100</f>
        <v>-25.701955106873164</v>
      </c>
      <c r="D150" s="31">
        <f aca="true" t="shared" si="41" ref="D150:AA150">((D108/C108)-1)*100</f>
        <v>14.82386887181606</v>
      </c>
      <c r="E150" s="31">
        <f t="shared" si="41"/>
        <v>231.79135394222877</v>
      </c>
      <c r="F150" s="31">
        <f t="shared" si="41"/>
        <v>-51.61845137605082</v>
      </c>
      <c r="G150" s="31">
        <f t="shared" si="41"/>
        <v>58.93401948398689</v>
      </c>
      <c r="H150" s="31">
        <f t="shared" si="41"/>
        <v>-42.79408392136179</v>
      </c>
      <c r="I150" s="31">
        <f t="shared" si="41"/>
        <v>1.2712774320041698</v>
      </c>
      <c r="J150" s="31">
        <f t="shared" si="41"/>
        <v>32.322732100756646</v>
      </c>
      <c r="K150" s="31">
        <f t="shared" si="41"/>
        <v>-14.690494204514494</v>
      </c>
      <c r="L150" s="31">
        <f t="shared" si="41"/>
        <v>8.427022246762416</v>
      </c>
      <c r="M150" s="31">
        <f t="shared" si="41"/>
        <v>1.5528942484697161</v>
      </c>
      <c r="N150" s="31">
        <f t="shared" si="41"/>
        <v>5.669284857652768</v>
      </c>
      <c r="O150" s="31">
        <f t="shared" si="41"/>
        <v>0.9715790360037779</v>
      </c>
      <c r="P150" s="31">
        <f t="shared" si="41"/>
        <v>-3.760548122500973</v>
      </c>
      <c r="Q150" s="31">
        <f t="shared" si="41"/>
        <v>-19.255324303328123</v>
      </c>
      <c r="R150" s="31">
        <f t="shared" si="41"/>
        <v>20.96105017589851</v>
      </c>
      <c r="S150" s="31">
        <f t="shared" si="41"/>
        <v>48.36953514175995</v>
      </c>
      <c r="T150" s="31">
        <f t="shared" si="41"/>
        <v>-41.64916940263134</v>
      </c>
      <c r="U150" s="31">
        <f t="shared" si="41"/>
        <v>-15.868278637212274</v>
      </c>
      <c r="V150" s="31">
        <f t="shared" si="41"/>
        <v>46.339863215715994</v>
      </c>
      <c r="W150" s="31">
        <f t="shared" si="41"/>
        <v>249.09556511030942</v>
      </c>
      <c r="X150" s="31">
        <f t="shared" si="41"/>
        <v>17.398267999057857</v>
      </c>
      <c r="Y150" s="31">
        <f t="shared" si="41"/>
        <v>-10.063784978047174</v>
      </c>
      <c r="Z150" s="31">
        <f t="shared" si="41"/>
        <v>-0.016759575495584045</v>
      </c>
      <c r="AA150" s="31">
        <f t="shared" si="41"/>
        <v>-2.5495868154127854</v>
      </c>
      <c r="AB150" s="31">
        <f t="shared" si="40"/>
        <v>71.98572683016803</v>
      </c>
      <c r="AC150" s="31">
        <f t="shared" si="40"/>
        <v>12.557677775167718</v>
      </c>
    </row>
    <row r="151" spans="1:29" ht="15" customHeight="1">
      <c r="A151" s="22" t="s">
        <v>27</v>
      </c>
      <c r="B151" s="38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>
        <f aca="true" t="shared" si="42" ref="Y151:AA152">Y109/X109-1</f>
        <v>0.146434348519086</v>
      </c>
      <c r="Z151" s="31">
        <f t="shared" si="42"/>
        <v>-0.2576575662922349</v>
      </c>
      <c r="AA151" s="31">
        <f t="shared" si="42"/>
        <v>-0.3797045540093529</v>
      </c>
      <c r="AB151" s="31">
        <f t="shared" si="40"/>
        <v>217.7376265988137</v>
      </c>
      <c r="AC151" s="31">
        <f t="shared" si="40"/>
        <v>-52.821823983425546</v>
      </c>
    </row>
    <row r="152" spans="1:29" ht="15" customHeight="1">
      <c r="A152" s="22" t="s">
        <v>28</v>
      </c>
      <c r="B152" s="38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>
        <f t="shared" si="42"/>
        <v>-0.11669409511722761</v>
      </c>
      <c r="Z152" s="31">
        <f t="shared" si="42"/>
        <v>0.021550337272995046</v>
      </c>
      <c r="AA152" s="31">
        <f t="shared" si="42"/>
        <v>-0.0037857646723192806</v>
      </c>
      <c r="AB152" s="31">
        <f t="shared" si="40"/>
        <v>66.42331986125261</v>
      </c>
      <c r="AC152" s="31">
        <f t="shared" si="40"/>
        <v>17.321380028868603</v>
      </c>
    </row>
    <row r="153" spans="1:29" ht="15" customHeight="1">
      <c r="A153" s="20" t="s">
        <v>18</v>
      </c>
      <c r="B153" s="38"/>
      <c r="C153" s="31">
        <f>((C111/B111)-1)*100</f>
        <v>31.278563957126604</v>
      </c>
      <c r="D153" s="31">
        <f aca="true" t="shared" si="43" ref="D153:AA153">((D111/C111)-1)*100</f>
        <v>8.097059190665679</v>
      </c>
      <c r="E153" s="31">
        <f t="shared" si="43"/>
        <v>148.62444597941195</v>
      </c>
      <c r="F153" s="31">
        <f t="shared" si="43"/>
        <v>29.36121160382028</v>
      </c>
      <c r="G153" s="31">
        <f t="shared" si="43"/>
        <v>-14.50090267031623</v>
      </c>
      <c r="H153" s="31">
        <f t="shared" si="43"/>
        <v>-45.35413711750578</v>
      </c>
      <c r="I153" s="31">
        <f t="shared" si="43"/>
        <v>-20.98111180528317</v>
      </c>
      <c r="J153" s="31">
        <f t="shared" si="43"/>
        <v>8.212990827680278</v>
      </c>
      <c r="K153" s="31">
        <f t="shared" si="43"/>
        <v>-0.0027952734237057797</v>
      </c>
      <c r="L153" s="31">
        <f t="shared" si="43"/>
        <v>23.06759122601274</v>
      </c>
      <c r="M153" s="31">
        <f t="shared" si="43"/>
        <v>27.684829461665682</v>
      </c>
      <c r="N153" s="31">
        <f t="shared" si="43"/>
        <v>19.743735804006633</v>
      </c>
      <c r="O153" s="31">
        <f t="shared" si="43"/>
        <v>3.122827299240627</v>
      </c>
      <c r="P153" s="31">
        <f t="shared" si="43"/>
        <v>98.52169776078475</v>
      </c>
      <c r="Q153" s="31">
        <f t="shared" si="43"/>
        <v>208.97337197034824</v>
      </c>
      <c r="R153" s="31">
        <f t="shared" si="43"/>
        <v>19.58908113013884</v>
      </c>
      <c r="S153" s="31">
        <f t="shared" si="43"/>
        <v>14.521107870639561</v>
      </c>
      <c r="T153" s="31">
        <f t="shared" si="43"/>
        <v>25.535654862653058</v>
      </c>
      <c r="U153" s="31">
        <f t="shared" si="43"/>
        <v>21.268426547567355</v>
      </c>
      <c r="V153" s="31">
        <f t="shared" si="43"/>
        <v>17.95897024416839</v>
      </c>
      <c r="W153" s="31">
        <f t="shared" si="43"/>
        <v>8.873524294228009</v>
      </c>
      <c r="X153" s="31">
        <f t="shared" si="43"/>
        <v>1.0104338304765648</v>
      </c>
      <c r="Y153" s="31">
        <f t="shared" si="43"/>
        <v>5.181253792323393</v>
      </c>
      <c r="Z153" s="31">
        <f t="shared" si="43"/>
        <v>2.760853664500784</v>
      </c>
      <c r="AA153" s="31">
        <f t="shared" si="43"/>
        <v>1.5520029066799168</v>
      </c>
      <c r="AB153" s="31">
        <f t="shared" si="40"/>
        <v>2.6276437423756294</v>
      </c>
      <c r="AC153" s="31">
        <f t="shared" si="40"/>
        <v>13.230069672840084</v>
      </c>
    </row>
    <row r="154" spans="1:29" ht="15" customHeight="1">
      <c r="A154" s="21" t="s">
        <v>29</v>
      </c>
      <c r="B154" s="38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>
        <f aca="true" t="shared" si="44" ref="Y154:AA155">Y112/X112-1</f>
        <v>0.07483114683133407</v>
      </c>
      <c r="Z154" s="31">
        <f t="shared" si="44"/>
        <v>0.042058918676051826</v>
      </c>
      <c r="AA154" s="31">
        <f t="shared" si="44"/>
        <v>-0.010744435934453733</v>
      </c>
      <c r="AB154" s="31">
        <f t="shared" si="40"/>
        <v>2.319034635553452</v>
      </c>
      <c r="AC154" s="31">
        <f t="shared" si="40"/>
        <v>17.476655506969863</v>
      </c>
    </row>
    <row r="155" spans="1:29" ht="15" customHeight="1">
      <c r="A155" s="21" t="s">
        <v>30</v>
      </c>
      <c r="B155" s="38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>
        <f t="shared" si="44"/>
        <v>-0.010666816676571433</v>
      </c>
      <c r="Z155" s="31">
        <f t="shared" si="44"/>
        <v>-0.015003712385479817</v>
      </c>
      <c r="AA155" s="31">
        <f t="shared" si="44"/>
        <v>0.09745727598206133</v>
      </c>
      <c r="AB155" s="31">
        <f t="shared" si="40"/>
        <v>3.495489262418472</v>
      </c>
      <c r="AC155" s="31">
        <f t="shared" si="40"/>
        <v>1.4239112381542185</v>
      </c>
    </row>
    <row r="156" spans="1:29" ht="15" customHeight="1">
      <c r="A156" s="20" t="s">
        <v>14</v>
      </c>
      <c r="B156" s="38"/>
      <c r="C156" s="31">
        <f aca="true" t="shared" si="45" ref="C156:Z158">((C114/B114)-1)*100</f>
        <v>-5.760334575452253</v>
      </c>
      <c r="D156" s="31">
        <f t="shared" si="45"/>
        <v>-17.367895539343326</v>
      </c>
      <c r="E156" s="31">
        <f t="shared" si="45"/>
        <v>-91.12773056049697</v>
      </c>
      <c r="F156" s="42" t="s">
        <v>44</v>
      </c>
      <c r="G156" s="31">
        <f t="shared" si="45"/>
        <v>-12.610201837308422</v>
      </c>
      <c r="H156" s="31">
        <f t="shared" si="45"/>
        <v>-9.576023555780445</v>
      </c>
      <c r="I156" s="31">
        <f t="shared" si="45"/>
        <v>-34.76213953550749</v>
      </c>
      <c r="J156" s="31">
        <f t="shared" si="45"/>
        <v>-3.3488233724134564</v>
      </c>
      <c r="K156" s="31">
        <f t="shared" si="45"/>
        <v>10.158427628956712</v>
      </c>
      <c r="L156" s="31">
        <f t="shared" si="45"/>
        <v>24.56934748126809</v>
      </c>
      <c r="M156" s="31">
        <f t="shared" si="45"/>
        <v>-99.55124747728178</v>
      </c>
      <c r="N156" s="31"/>
      <c r="O156" s="31">
        <f t="shared" si="45"/>
        <v>-11.734292208714713</v>
      </c>
      <c r="P156" s="31">
        <f t="shared" si="45"/>
        <v>25.633964340955906</v>
      </c>
      <c r="Q156" s="31">
        <f t="shared" si="45"/>
        <v>59.764863782839186</v>
      </c>
      <c r="R156" s="31">
        <f t="shared" si="45"/>
        <v>-1.8588233266770393</v>
      </c>
      <c r="S156" s="31">
        <f t="shared" si="45"/>
        <v>28.346337916028762</v>
      </c>
      <c r="T156" s="31">
        <f t="shared" si="45"/>
        <v>-98.82887915323288</v>
      </c>
      <c r="U156" s="31">
        <f t="shared" si="45"/>
        <v>1.9476811408944306</v>
      </c>
      <c r="V156" s="31">
        <f t="shared" si="45"/>
        <v>-45.114170324587654</v>
      </c>
      <c r="W156" s="31">
        <f t="shared" si="45"/>
        <v>-4.148944624679052</v>
      </c>
      <c r="X156" s="31">
        <f t="shared" si="45"/>
        <v>-29.278379855161106</v>
      </c>
      <c r="Y156" s="31">
        <f t="shared" si="45"/>
        <v>128.08614065490454</v>
      </c>
      <c r="Z156" s="31">
        <f t="shared" si="45"/>
        <v>274.5521493009191</v>
      </c>
      <c r="AA156" s="31">
        <f>((AA114/Z114)-1)*100</f>
        <v>4.541438140790555</v>
      </c>
      <c r="AB156" s="31">
        <f t="shared" si="40"/>
        <v>212.28582427706345</v>
      </c>
      <c r="AC156" s="31">
        <f t="shared" si="40"/>
        <v>-77.4185216812951</v>
      </c>
    </row>
    <row r="157" spans="1:29" ht="15" customHeight="1">
      <c r="A157" s="20" t="s">
        <v>13</v>
      </c>
      <c r="B157" s="38"/>
      <c r="C157" s="31">
        <f t="shared" si="45"/>
        <v>-58.08112694156862</v>
      </c>
      <c r="D157" s="31"/>
      <c r="E157" s="31"/>
      <c r="F157" s="31">
        <f t="shared" si="45"/>
        <v>-99.42256736969217</v>
      </c>
      <c r="G157" s="31"/>
      <c r="H157" s="31">
        <f t="shared" si="45"/>
        <v>-33.45741794154134</v>
      </c>
      <c r="I157" s="31">
        <f t="shared" si="45"/>
        <v>369.74874787783494</v>
      </c>
      <c r="J157" s="31">
        <f t="shared" si="45"/>
        <v>-30.758641679887088</v>
      </c>
      <c r="K157" s="42" t="s">
        <v>44</v>
      </c>
      <c r="L157" s="31">
        <f t="shared" si="45"/>
        <v>-89.29981911704381</v>
      </c>
      <c r="M157" s="31">
        <f t="shared" si="45"/>
        <v>123.58758257430682</v>
      </c>
      <c r="N157" s="31">
        <f t="shared" si="45"/>
        <v>-71.92753240159027</v>
      </c>
      <c r="O157" s="31">
        <f t="shared" si="45"/>
        <v>-15.124279784590321</v>
      </c>
      <c r="P157" s="31">
        <f t="shared" si="45"/>
        <v>9.764780113304505</v>
      </c>
      <c r="Q157" s="31">
        <f t="shared" si="45"/>
        <v>-16.558845681856383</v>
      </c>
      <c r="R157" s="31">
        <f t="shared" si="45"/>
        <v>91.1519241223537</v>
      </c>
      <c r="S157" s="31">
        <f>((S115/R115)-1)*100</f>
        <v>-17.92461742597097</v>
      </c>
      <c r="T157" s="31">
        <f>((T115/S115)-1)*100</f>
        <v>-97.38135335354983</v>
      </c>
      <c r="U157" s="31">
        <f>((U115/T115)-1)*100</f>
        <v>438.52925486205135</v>
      </c>
      <c r="V157" s="31">
        <f>((V115/U115)-1)*100</f>
        <v>87.67476671716888</v>
      </c>
      <c r="W157" s="31">
        <f>((W115/V115)-1)*100</f>
        <v>-100</v>
      </c>
      <c r="X157" s="31"/>
      <c r="Y157" s="42" t="s">
        <v>44</v>
      </c>
      <c r="Z157" s="31">
        <f t="shared" si="45"/>
        <v>117.26640478782735</v>
      </c>
      <c r="AA157" s="31">
        <f>((AA115/Z115)-1)*100</f>
        <v>-75.94092338671943</v>
      </c>
      <c r="AB157" s="31">
        <f>((AB115/AA115)-1)*100</f>
        <v>246.45195998686788</v>
      </c>
      <c r="AC157" s="42" t="s">
        <v>44</v>
      </c>
    </row>
    <row r="158" spans="1:28" ht="15" customHeight="1">
      <c r="A158" s="20" t="s">
        <v>10</v>
      </c>
      <c r="B158" s="38"/>
      <c r="C158" s="31">
        <f t="shared" si="45"/>
        <v>69.5872506549356</v>
      </c>
      <c r="D158" s="31">
        <f t="shared" si="45"/>
        <v>-68.53337372705988</v>
      </c>
      <c r="E158" s="31">
        <f t="shared" si="45"/>
        <v>-99.90813860667453</v>
      </c>
      <c r="F158" s="31"/>
      <c r="G158" s="31">
        <f t="shared" si="45"/>
        <v>-95.8386806102046</v>
      </c>
      <c r="H158" s="31">
        <f t="shared" si="45"/>
        <v>400.63335877307054</v>
      </c>
      <c r="I158" s="31">
        <f t="shared" si="45"/>
        <v>-99.6167352050929</v>
      </c>
      <c r="J158" s="31">
        <f t="shared" si="45"/>
        <v>101.2460202169836</v>
      </c>
      <c r="K158" s="31">
        <f t="shared" si="45"/>
        <v>-10.437179931509677</v>
      </c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43"/>
    </row>
    <row r="159" spans="1:29" ht="15" customHeight="1">
      <c r="A159" s="20" t="s">
        <v>22</v>
      </c>
      <c r="B159" s="38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43"/>
      <c r="AC159" s="1" t="s">
        <v>3</v>
      </c>
    </row>
    <row r="160" spans="1:28" ht="15" customHeight="1">
      <c r="A160" s="20" t="s">
        <v>23</v>
      </c>
      <c r="B160" s="38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>
        <f>((U118/T118)-1)*100</f>
        <v>-85.1061495830369</v>
      </c>
      <c r="V160" s="31"/>
      <c r="W160" s="31"/>
      <c r="X160" s="31"/>
      <c r="Y160" s="31"/>
      <c r="Z160" s="31"/>
      <c r="AA160" s="31"/>
      <c r="AB160" s="43"/>
    </row>
    <row r="161" spans="1:29" ht="15" customHeight="1">
      <c r="A161" s="23"/>
      <c r="B161" s="23"/>
      <c r="C161" s="33"/>
      <c r="D161" s="33"/>
      <c r="E161" s="33"/>
      <c r="F161" s="33"/>
      <c r="G161" s="33"/>
      <c r="H161" s="33"/>
      <c r="I161" s="33"/>
      <c r="J161" s="33"/>
      <c r="K161" s="33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33"/>
      <c r="Y161" s="33"/>
      <c r="Z161" s="33"/>
      <c r="AA161" s="33"/>
      <c r="AB161" s="33"/>
      <c r="AC161" s="33"/>
    </row>
    <row r="162" spans="1:23" s="2" customFormat="1" ht="15" customHeight="1">
      <c r="A162" s="29" t="s">
        <v>31</v>
      </c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7"/>
      <c r="Q162" s="27"/>
      <c r="R162" s="27"/>
      <c r="S162" s="27"/>
      <c r="T162" s="27"/>
      <c r="U162" s="27"/>
      <c r="V162" s="1"/>
      <c r="W162" s="1"/>
    </row>
    <row r="163" spans="1:29" ht="15" customHeight="1">
      <c r="A163" s="29" t="s">
        <v>43</v>
      </c>
      <c r="AC163" s="1" t="s">
        <v>3</v>
      </c>
    </row>
    <row r="164" spans="1:27" ht="15" customHeight="1">
      <c r="A164" s="29" t="s">
        <v>39</v>
      </c>
      <c r="AA164" s="28"/>
    </row>
    <row r="165" spans="1:29" s="28" customFormat="1" ht="15" customHeight="1" hidden="1">
      <c r="A165" s="28" t="s">
        <v>45</v>
      </c>
      <c r="B165" s="28">
        <v>60117.4</v>
      </c>
      <c r="C165" s="28">
        <v>101873.44017725908</v>
      </c>
      <c r="D165" s="28">
        <v>172632.17992710238</v>
      </c>
      <c r="E165" s="28">
        <v>292538.16789271473</v>
      </c>
      <c r="F165" s="28">
        <v>495727.85161007376</v>
      </c>
      <c r="G165" s="28">
        <v>840048</v>
      </c>
      <c r="H165" s="28">
        <v>1677567.706032141</v>
      </c>
      <c r="I165" s="28">
        <v>3350086.433539441</v>
      </c>
      <c r="J165" s="28">
        <v>6690090.105948895</v>
      </c>
      <c r="K165" s="28">
        <v>8263488.113663629</v>
      </c>
      <c r="L165" s="28">
        <v>10206923.183880612</v>
      </c>
      <c r="M165" s="28">
        <v>12607421.88391079</v>
      </c>
      <c r="N165" s="28">
        <v>15572477.983368339</v>
      </c>
      <c r="O165" s="28">
        <f>'[2]Hoja1'!B31</f>
        <v>19234866</v>
      </c>
      <c r="P165" s="28">
        <f>'[2]Hoja1'!C31</f>
        <v>21869407</v>
      </c>
      <c r="Q165" s="28">
        <f>'[2]Hoja1'!D31</f>
        <v>27135502</v>
      </c>
      <c r="R165" s="28">
        <f>'[2]Hoja1'!E31</f>
        <v>36617921</v>
      </c>
      <c r="S165" s="28">
        <f>'[2]Hoja1'!F31</f>
        <v>43584479</v>
      </c>
      <c r="T165" s="28">
        <f>'[2]Hoja1'!G31</f>
        <v>51939795</v>
      </c>
      <c r="U165" s="28">
        <f>'[2]Hoja1'!H31</f>
        <v>62767315</v>
      </c>
      <c r="V165" s="28">
        <f>'[2]Hoja1'!I31</f>
        <v>73878368</v>
      </c>
      <c r="W165" s="28">
        <f>'[2]Hoja1'!J31</f>
        <v>81320199</v>
      </c>
      <c r="X165" s="28">
        <f>'[2]Hoja1'!K31</f>
        <v>88876017</v>
      </c>
      <c r="Y165" s="28">
        <f>'[2]Hoja1'!L31</f>
        <v>97443499</v>
      </c>
      <c r="Z165" s="28">
        <f>'[2]Hoja1'!M31</f>
        <v>106014494</v>
      </c>
      <c r="AA165" s="28">
        <f>'[2]Hoja1'!N31</f>
        <v>114055051</v>
      </c>
      <c r="AB165" s="28">
        <f>'[2]Hoja1'!O31</f>
        <v>124450189</v>
      </c>
      <c r="AC165" s="28">
        <v>167894000</v>
      </c>
    </row>
    <row r="166" spans="1:11" ht="1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</row>
    <row r="167" spans="1:29" ht="15" customHeight="1">
      <c r="A167" s="46" t="s">
        <v>36</v>
      </c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</row>
    <row r="168" spans="1:29" ht="15" customHeight="1">
      <c r="A168" s="47" t="s">
        <v>20</v>
      </c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</row>
    <row r="169" spans="1:13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29" ht="15" customHeight="1">
      <c r="A170" s="4" t="s">
        <v>0</v>
      </c>
      <c r="B170" s="5">
        <v>1980</v>
      </c>
      <c r="C170" s="5">
        <v>1981</v>
      </c>
      <c r="D170" s="5">
        <v>1982</v>
      </c>
      <c r="E170" s="5">
        <v>1983</v>
      </c>
      <c r="F170" s="5">
        <v>1984</v>
      </c>
      <c r="G170" s="5">
        <v>1985</v>
      </c>
      <c r="H170" s="5">
        <v>1986</v>
      </c>
      <c r="I170" s="5">
        <v>1987</v>
      </c>
      <c r="J170" s="5">
        <v>1988</v>
      </c>
      <c r="K170" s="5">
        <v>1989</v>
      </c>
      <c r="L170" s="5">
        <v>1990</v>
      </c>
      <c r="M170" s="5">
        <v>1991</v>
      </c>
      <c r="N170" s="5">
        <v>1992</v>
      </c>
      <c r="O170" s="5">
        <v>1993</v>
      </c>
      <c r="P170" s="5">
        <v>1994</v>
      </c>
      <c r="Q170" s="5">
        <v>1995</v>
      </c>
      <c r="R170" s="5">
        <v>1996</v>
      </c>
      <c r="S170" s="5">
        <v>1997</v>
      </c>
      <c r="T170" s="5">
        <v>1998</v>
      </c>
      <c r="U170" s="5">
        <v>1999</v>
      </c>
      <c r="V170" s="5">
        <v>2000</v>
      </c>
      <c r="W170" s="5">
        <v>2001</v>
      </c>
      <c r="X170" s="6">
        <v>2002</v>
      </c>
      <c r="Y170" s="6">
        <v>2003</v>
      </c>
      <c r="Z170" s="6">
        <v>2004</v>
      </c>
      <c r="AA170" s="6">
        <v>2005</v>
      </c>
      <c r="AB170" s="6">
        <v>2006</v>
      </c>
      <c r="AC170" s="6">
        <v>2007</v>
      </c>
    </row>
    <row r="171" spans="1:22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9" s="11" customFormat="1" ht="15" customHeight="1">
      <c r="A172" s="8" t="s">
        <v>19</v>
      </c>
      <c r="B172" s="30">
        <f aca="true" t="shared" si="46" ref="B172:AC176">(B7/B$165)*100</f>
        <v>13.076081134580006</v>
      </c>
      <c r="C172" s="30">
        <f t="shared" si="46"/>
        <v>10.180278571092261</v>
      </c>
      <c r="D172" s="30">
        <f t="shared" si="46"/>
        <v>6.46171530980518</v>
      </c>
      <c r="E172" s="30">
        <f t="shared" si="46"/>
        <v>7.01105095028893</v>
      </c>
      <c r="F172" s="30">
        <f t="shared" si="46"/>
        <v>15.142986167952186</v>
      </c>
      <c r="G172" s="30">
        <f t="shared" si="46"/>
        <v>13.061991695712628</v>
      </c>
      <c r="H172" s="30">
        <f t="shared" si="46"/>
        <v>9.6107596385091</v>
      </c>
      <c r="I172" s="30">
        <f t="shared" si="46"/>
        <v>16.183821246282985</v>
      </c>
      <c r="J172" s="30">
        <f t="shared" si="46"/>
        <v>13.571521244424561</v>
      </c>
      <c r="K172" s="30">
        <f t="shared" si="46"/>
        <v>53.92372250928834</v>
      </c>
      <c r="L172" s="30">
        <f t="shared" si="46"/>
        <v>14.646568540468074</v>
      </c>
      <c r="M172" s="30">
        <f t="shared" si="46"/>
        <v>16.21828014345576</v>
      </c>
      <c r="N172" s="30">
        <f t="shared" si="46"/>
        <v>17.01524961428694</v>
      </c>
      <c r="O172" s="30">
        <f t="shared" si="46"/>
        <v>13.968342696018782</v>
      </c>
      <c r="P172" s="30">
        <f t="shared" si="46"/>
        <v>16.75165181204959</v>
      </c>
      <c r="Q172" s="30">
        <f t="shared" si="46"/>
        <v>28.121092843611294</v>
      </c>
      <c r="R172" s="30">
        <f t="shared" si="46"/>
        <v>30.640775113912117</v>
      </c>
      <c r="S172" s="30">
        <f t="shared" si="46"/>
        <v>35.708403539709636</v>
      </c>
      <c r="T172" s="30">
        <f t="shared" si="46"/>
        <v>15.46511440601566</v>
      </c>
      <c r="U172" s="30">
        <f t="shared" si="46"/>
        <v>17.676196770564427</v>
      </c>
      <c r="V172" s="30">
        <f t="shared" si="46"/>
        <v>19.942519199936847</v>
      </c>
      <c r="W172" s="30">
        <f t="shared" si="46"/>
        <v>21.462473302604682</v>
      </c>
      <c r="X172" s="30">
        <f t="shared" si="46"/>
        <v>21.74351715153932</v>
      </c>
      <c r="Y172" s="30">
        <f t="shared" si="46"/>
        <v>22.32107859755734</v>
      </c>
      <c r="Z172" s="30">
        <f t="shared" si="46"/>
        <v>23.42400747580798</v>
      </c>
      <c r="AA172" s="30">
        <f t="shared" si="46"/>
        <v>22.773364066094715</v>
      </c>
      <c r="AB172" s="30">
        <f t="shared" si="46"/>
        <v>25.96163514062642</v>
      </c>
      <c r="AC172" s="30">
        <f t="shared" si="46"/>
        <v>23.19922510631708</v>
      </c>
    </row>
    <row r="173" spans="1:29" ht="15" customHeight="1">
      <c r="A173" s="20" t="s">
        <v>4</v>
      </c>
      <c r="B173" s="31">
        <f t="shared" si="46"/>
        <v>0.42583345254452126</v>
      </c>
      <c r="C173" s="31">
        <f t="shared" si="46"/>
        <v>1.1455390119047988</v>
      </c>
      <c r="D173" s="31">
        <f t="shared" si="46"/>
        <v>0.10310939714435878</v>
      </c>
      <c r="E173" s="31">
        <f t="shared" si="46"/>
        <v>0.07075999740174589</v>
      </c>
      <c r="F173" s="31">
        <f t="shared" si="46"/>
        <v>0.035301627582879955</v>
      </c>
      <c r="G173" s="31">
        <f t="shared" si="46"/>
        <v>0.021308306192027122</v>
      </c>
      <c r="H173" s="31">
        <f t="shared" si="46"/>
        <v>0.025155467554757206</v>
      </c>
      <c r="I173" s="31">
        <f t="shared" si="46"/>
        <v>0.02083528332319914</v>
      </c>
      <c r="J173" s="31">
        <f t="shared" si="46"/>
        <v>0.023019121949203893</v>
      </c>
      <c r="K173" s="31">
        <f t="shared" si="46"/>
        <v>0.030183379774890155</v>
      </c>
      <c r="L173" s="31">
        <f t="shared" si="46"/>
        <v>0.03670057991536479</v>
      </c>
      <c r="M173" s="31">
        <f t="shared" si="46"/>
        <v>0.023049914778441333</v>
      </c>
      <c r="N173" s="31">
        <f t="shared" si="46"/>
        <v>0.02785683822852763</v>
      </c>
      <c r="O173" s="31">
        <f t="shared" si="46"/>
        <v>0.031520885042817554</v>
      </c>
      <c r="P173" s="31">
        <f t="shared" si="46"/>
        <v>0.029741190513304726</v>
      </c>
      <c r="Q173" s="31">
        <f t="shared" si="46"/>
        <v>0.027377418704102104</v>
      </c>
      <c r="R173" s="31">
        <f t="shared" si="46"/>
        <v>0.025157408581442952</v>
      </c>
      <c r="S173" s="31">
        <f t="shared" si="46"/>
        <v>0.04004623526645804</v>
      </c>
      <c r="T173" s="31">
        <f t="shared" si="46"/>
        <v>0.04271098875149584</v>
      </c>
      <c r="U173" s="31">
        <f t="shared" si="46"/>
        <v>0.04113949274395439</v>
      </c>
      <c r="V173" s="31">
        <f t="shared" si="46"/>
        <v>0.032909730761784016</v>
      </c>
      <c r="W173" s="31">
        <f t="shared" si="46"/>
        <v>0.04065287641512043</v>
      </c>
      <c r="X173" s="31">
        <f t="shared" si="46"/>
        <v>0.09879155588171779</v>
      </c>
      <c r="Y173" s="31">
        <f t="shared" si="46"/>
        <v>0.1301862118067004</v>
      </c>
      <c r="Z173" s="31">
        <f t="shared" si="46"/>
        <v>0.12353499513000551</v>
      </c>
      <c r="AA173" s="31">
        <f t="shared" si="46"/>
        <v>0.15747570881363246</v>
      </c>
      <c r="AB173" s="31">
        <f t="shared" si="46"/>
        <v>0.19770721280302755</v>
      </c>
      <c r="AC173" s="31">
        <f t="shared" si="46"/>
        <v>0.15483400240628015</v>
      </c>
    </row>
    <row r="174" spans="1:29" ht="15" customHeight="1">
      <c r="A174" s="20" t="s">
        <v>5</v>
      </c>
      <c r="B174" s="31">
        <f t="shared" si="46"/>
        <v>0.08483400812410384</v>
      </c>
      <c r="C174" s="31">
        <f t="shared" si="46"/>
        <v>0.052025336444690956</v>
      </c>
      <c r="D174" s="31">
        <f t="shared" si="46"/>
        <v>0.10079233203999116</v>
      </c>
      <c r="E174" s="31">
        <f t="shared" si="46"/>
        <v>0.03452540936027215</v>
      </c>
      <c r="F174" s="31">
        <f t="shared" si="46"/>
        <v>0.05890328716686255</v>
      </c>
      <c r="G174" s="31">
        <f t="shared" si="46"/>
        <v>0.024284326609908004</v>
      </c>
      <c r="H174" s="31">
        <f t="shared" si="46"/>
        <v>0.03731593054331282</v>
      </c>
      <c r="I174" s="31">
        <f t="shared" si="46"/>
        <v>0.020059183944398026</v>
      </c>
      <c r="J174" s="31">
        <f t="shared" si="46"/>
        <v>0.03458847285094663</v>
      </c>
      <c r="K174" s="31">
        <f t="shared" si="46"/>
        <v>0.05674601252522449</v>
      </c>
      <c r="L174" s="31">
        <f t="shared" si="46"/>
        <v>0.08337478245588743</v>
      </c>
      <c r="M174" s="31">
        <f t="shared" si="46"/>
        <v>0.07647876059660404</v>
      </c>
      <c r="N174" s="31">
        <f t="shared" si="46"/>
        <v>0.1121080409851626</v>
      </c>
      <c r="O174" s="31">
        <f t="shared" si="46"/>
        <v>0.0912821539801733</v>
      </c>
      <c r="P174" s="31">
        <f t="shared" si="46"/>
        <v>0.0905929319436965</v>
      </c>
      <c r="Q174" s="31">
        <f t="shared" si="46"/>
        <v>0.07986953770009488</v>
      </c>
      <c r="R174" s="31">
        <f t="shared" si="46"/>
        <v>0.06860350427868366</v>
      </c>
      <c r="S174" s="31">
        <f t="shared" si="46"/>
        <v>0.10382613269278726</v>
      </c>
      <c r="T174" s="31">
        <f t="shared" si="46"/>
        <v>0.11444211514504438</v>
      </c>
      <c r="U174" s="31">
        <f t="shared" si="46"/>
        <v>0.09917405738958246</v>
      </c>
      <c r="V174" s="31">
        <f t="shared" si="46"/>
        <v>0.13832720154294692</v>
      </c>
      <c r="W174" s="31">
        <f t="shared" si="46"/>
        <v>0.2156561372900723</v>
      </c>
      <c r="X174" s="31">
        <f t="shared" si="46"/>
        <v>0.41195252933083176</v>
      </c>
      <c r="Y174" s="31">
        <f t="shared" si="46"/>
        <v>0.4035805405550964</v>
      </c>
      <c r="Z174" s="31">
        <f t="shared" si="46"/>
        <v>0.41010430139863707</v>
      </c>
      <c r="AA174" s="31">
        <f t="shared" si="46"/>
        <v>0.4681169271495043</v>
      </c>
      <c r="AB174" s="31">
        <f t="shared" si="46"/>
        <v>0.3969981917825774</v>
      </c>
      <c r="AC174" s="31">
        <f t="shared" si="46"/>
        <v>0.3509797848642596</v>
      </c>
    </row>
    <row r="175" spans="1:29" ht="15" customHeight="1">
      <c r="A175" s="20" t="s">
        <v>6</v>
      </c>
      <c r="B175" s="31">
        <f t="shared" si="46"/>
        <v>0.0415852981000509</v>
      </c>
      <c r="C175" s="31">
        <f t="shared" si="46"/>
        <v>0.03337474413433004</v>
      </c>
      <c r="D175" s="31">
        <f t="shared" si="46"/>
        <v>0.010426792969654259</v>
      </c>
      <c r="E175" s="31">
        <f t="shared" si="46"/>
        <v>0.007862221933527322</v>
      </c>
      <c r="F175" s="31">
        <f t="shared" si="46"/>
        <v>0.005648260413260792</v>
      </c>
      <c r="G175" s="31">
        <f t="shared" si="46"/>
        <v>1.506937698798164</v>
      </c>
      <c r="H175" s="31">
        <f t="shared" si="46"/>
        <v>1.0548605541445106</v>
      </c>
      <c r="I175" s="31">
        <f t="shared" si="46"/>
        <v>0.36345330908778334</v>
      </c>
      <c r="J175" s="31">
        <f t="shared" si="46"/>
        <v>0.12684433042918455</v>
      </c>
      <c r="K175" s="31">
        <f t="shared" si="46"/>
        <v>0.7920892376159151</v>
      </c>
      <c r="L175" s="31">
        <f t="shared" si="46"/>
        <v>0.7697814374079356</v>
      </c>
      <c r="M175" s="31">
        <f t="shared" si="46"/>
        <v>0.5498269244758344</v>
      </c>
      <c r="N175" s="31">
        <f t="shared" si="46"/>
        <v>0.281406723109852</v>
      </c>
      <c r="O175" s="31">
        <f t="shared" si="46"/>
        <v>0.06645224354565299</v>
      </c>
      <c r="P175" s="31">
        <f t="shared" si="46"/>
        <v>0.04029115650003679</v>
      </c>
      <c r="Q175" s="31">
        <f t="shared" si="46"/>
        <v>0.2582299748867738</v>
      </c>
      <c r="R175" s="31">
        <f t="shared" si="46"/>
        <v>0.21506716888705946</v>
      </c>
      <c r="S175" s="31">
        <f t="shared" si="46"/>
        <v>0.14654079035796205</v>
      </c>
      <c r="T175" s="31">
        <f t="shared" si="46"/>
        <v>0.25110033645685353</v>
      </c>
      <c r="U175" s="31">
        <f t="shared" si="46"/>
        <v>0.3019932221093096</v>
      </c>
      <c r="V175" s="31">
        <f t="shared" si="46"/>
        <v>0.32734763713242826</v>
      </c>
      <c r="W175" s="31">
        <f t="shared" si="46"/>
        <v>0.37307582092857394</v>
      </c>
      <c r="X175" s="31">
        <f t="shared" si="46"/>
        <v>0.13656890137189653</v>
      </c>
      <c r="Y175" s="31">
        <f t="shared" si="46"/>
        <v>0.1494938107672016</v>
      </c>
      <c r="Z175" s="31">
        <f t="shared" si="46"/>
        <v>0.1252451386505698</v>
      </c>
      <c r="AA175" s="31">
        <f t="shared" si="46"/>
        <v>0.1296514259592063</v>
      </c>
      <c r="AB175" s="31">
        <f t="shared" si="46"/>
        <v>0.17381974405840397</v>
      </c>
      <c r="AC175" s="31">
        <f t="shared" si="46"/>
        <v>0.13061634126293972</v>
      </c>
    </row>
    <row r="176" spans="1:29" ht="15" customHeight="1">
      <c r="A176" s="20" t="s">
        <v>7</v>
      </c>
      <c r="B176" s="31">
        <f t="shared" si="46"/>
        <v>0.5788673495527085</v>
      </c>
      <c r="C176" s="31">
        <f t="shared" si="46"/>
        <v>0.5369407365140746</v>
      </c>
      <c r="D176" s="31">
        <f t="shared" si="46"/>
        <v>0.37594381318364517</v>
      </c>
      <c r="E176" s="31">
        <f t="shared" si="46"/>
        <v>1.6548267991393812</v>
      </c>
      <c r="F176" s="31">
        <f t="shared" si="46"/>
        <v>0.639262044629409</v>
      </c>
      <c r="G176" s="31">
        <f t="shared" si="46"/>
        <v>0.4236662666895225</v>
      </c>
      <c r="H176" s="31">
        <f t="shared" si="46"/>
        <v>0.29262604319029173</v>
      </c>
      <c r="I176" s="31">
        <f t="shared" si="46"/>
        <v>0.021820332534754402</v>
      </c>
      <c r="J176" s="31">
        <f t="shared" si="46"/>
        <v>0.022615539941003564</v>
      </c>
      <c r="K176" s="31">
        <f t="shared" si="46"/>
        <v>0.02406005760100899</v>
      </c>
      <c r="L176" s="31">
        <f t="shared" si="46"/>
        <v>0.03459416649256622</v>
      </c>
      <c r="M176" s="31">
        <f t="shared" si="46"/>
        <v>0.05088272653258815</v>
      </c>
      <c r="N176" s="31">
        <f t="shared" si="46"/>
        <v>0.09403769917440263</v>
      </c>
      <c r="O176" s="31">
        <f t="shared" si="46"/>
        <v>0.04648849646262158</v>
      </c>
      <c r="P176" s="31">
        <f t="shared" si="46"/>
        <v>0.08579206102844947</v>
      </c>
      <c r="Q176" s="31">
        <f t="shared" si="46"/>
        <v>0.035459082349020114</v>
      </c>
      <c r="R176" s="31">
        <f t="shared" si="46"/>
        <v>0.027432346582428862</v>
      </c>
      <c r="S176" s="31">
        <f t="shared" si="46"/>
        <v>0.12073820132162186</v>
      </c>
      <c r="T176" s="31">
        <f t="shared" si="46"/>
        <v>0.12225885758694274</v>
      </c>
      <c r="U176" s="31">
        <f t="shared" si="46"/>
        <v>0.07061026905484168</v>
      </c>
      <c r="V176" s="31">
        <f t="shared" si="46"/>
        <v>0.0194566831795743</v>
      </c>
      <c r="W176" s="31">
        <f t="shared" si="46"/>
        <v>0.042533098080588805</v>
      </c>
      <c r="X176" s="31">
        <f t="shared" si="46"/>
        <v>0.041840308842823144</v>
      </c>
      <c r="Y176" s="31">
        <f t="shared" si="46"/>
        <v>0.04346621420070312</v>
      </c>
      <c r="Z176" s="31">
        <f t="shared" si="46"/>
        <v>0.08081913780581738</v>
      </c>
      <c r="AA176" s="31">
        <f t="shared" si="46"/>
        <v>0.1614124042608161</v>
      </c>
      <c r="AB176" s="31">
        <f t="shared" si="46"/>
        <v>0.16252687249836156</v>
      </c>
      <c r="AC176" s="31">
        <f t="shared" si="46"/>
        <v>0.0886535552193646</v>
      </c>
    </row>
    <row r="177" spans="1:29" ht="15" customHeight="1">
      <c r="A177" s="20" t="s">
        <v>8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>
        <f aca="true" t="shared" si="47" ref="V177:AA177">V12/V$165</f>
        <v>1.661920848062047E-07</v>
      </c>
      <c r="W177" s="31">
        <f t="shared" si="47"/>
        <v>1.72158949094554E-07</v>
      </c>
      <c r="X177" s="31">
        <f t="shared" si="47"/>
        <v>0.000587087515409247</v>
      </c>
      <c r="Y177" s="31">
        <f t="shared" si="47"/>
        <v>8.617301396371245E-05</v>
      </c>
      <c r="Z177" s="31">
        <f t="shared" si="47"/>
        <v>7.561230259703923E-05</v>
      </c>
      <c r="AA177" s="31">
        <f t="shared" si="47"/>
        <v>3.9980693182978804E-05</v>
      </c>
      <c r="AB177" s="31">
        <f>(AB12/AB$165)*100</f>
        <v>0.00024427443818506375</v>
      </c>
      <c r="AC177" s="31">
        <f>(AC12/AC$165)*100</f>
        <v>0.005446889108604238</v>
      </c>
    </row>
    <row r="178" spans="1:29" ht="15" customHeight="1">
      <c r="A178" s="20" t="s">
        <v>16</v>
      </c>
      <c r="B178" s="31">
        <f aca="true" t="shared" si="48" ref="B178:AC179">(B13/B$165)*100</f>
        <v>1.5469730893218934</v>
      </c>
      <c r="C178" s="31">
        <f t="shared" si="48"/>
        <v>1.413518575101037</v>
      </c>
      <c r="D178" s="31">
        <f t="shared" si="48"/>
        <v>1.3803915359270054</v>
      </c>
      <c r="E178" s="31">
        <f t="shared" si="48"/>
        <v>2.105708135240361</v>
      </c>
      <c r="F178" s="31">
        <f t="shared" si="48"/>
        <v>2.2782661824059782</v>
      </c>
      <c r="G178" s="31">
        <f t="shared" si="48"/>
        <v>2.239395844047007</v>
      </c>
      <c r="H178" s="31">
        <f t="shared" si="48"/>
        <v>1.773937343511895</v>
      </c>
      <c r="I178" s="31">
        <f t="shared" si="48"/>
        <v>2.0634094484233008</v>
      </c>
      <c r="J178" s="31">
        <f t="shared" si="48"/>
        <v>1.9953243960242066</v>
      </c>
      <c r="K178" s="31">
        <f t="shared" si="48"/>
        <v>2.536739898655984</v>
      </c>
      <c r="L178" s="31">
        <f t="shared" si="48"/>
        <v>3.2532134710722436</v>
      </c>
      <c r="M178" s="31">
        <f t="shared" si="48"/>
        <v>3.989491306243013</v>
      </c>
      <c r="N178" s="31">
        <f t="shared" si="48"/>
        <v>4.2757356967280735</v>
      </c>
      <c r="O178" s="31">
        <f t="shared" si="48"/>
        <v>4.266476304020002</v>
      </c>
      <c r="P178" s="31">
        <f t="shared" si="48"/>
        <v>4.483975733772754</v>
      </c>
      <c r="Q178" s="31">
        <f t="shared" si="48"/>
        <v>4.0366406746409185</v>
      </c>
      <c r="R178" s="31">
        <f t="shared" si="48"/>
        <v>5.450711543672837</v>
      </c>
      <c r="S178" s="31">
        <f t="shared" si="48"/>
        <v>5.559010630825712</v>
      </c>
      <c r="T178" s="31">
        <f t="shared" si="48"/>
        <v>5.444474162826403</v>
      </c>
      <c r="U178" s="31">
        <f t="shared" si="48"/>
        <v>5.532832627937009</v>
      </c>
      <c r="V178" s="31">
        <f t="shared" si="48"/>
        <v>5.947361488819027</v>
      </c>
      <c r="W178" s="31">
        <f t="shared" si="48"/>
        <v>5.8487166269723465</v>
      </c>
      <c r="X178" s="31">
        <f t="shared" si="48"/>
        <v>5.40466051713366</v>
      </c>
      <c r="Y178" s="31">
        <f t="shared" si="48"/>
        <v>5.96147619863281</v>
      </c>
      <c r="Z178" s="31">
        <f t="shared" si="48"/>
        <v>5.86389725163429</v>
      </c>
      <c r="AA178" s="31">
        <f t="shared" si="48"/>
        <v>6.119115233221894</v>
      </c>
      <c r="AB178" s="31">
        <f t="shared" si="48"/>
        <v>6.326344751473218</v>
      </c>
      <c r="AC178" s="31">
        <f t="shared" si="48"/>
        <v>4.822921605298582</v>
      </c>
    </row>
    <row r="179" spans="1:29" ht="15" customHeight="1">
      <c r="A179" s="20" t="s">
        <v>9</v>
      </c>
      <c r="B179" s="31">
        <f t="shared" si="48"/>
        <v>6.299340956195711</v>
      </c>
      <c r="C179" s="31">
        <f t="shared" si="48"/>
        <v>4.654795196617443</v>
      </c>
      <c r="D179" s="31">
        <f t="shared" si="48"/>
        <v>2.8580998062374503</v>
      </c>
      <c r="E179" s="31">
        <f t="shared" si="48"/>
        <v>1.2353943507725107</v>
      </c>
      <c r="F179" s="31">
        <f t="shared" si="48"/>
        <v>9.197183465064262</v>
      </c>
      <c r="G179" s="31">
        <f t="shared" si="48"/>
        <v>7.546473534845628</v>
      </c>
      <c r="H179" s="31">
        <f t="shared" si="48"/>
        <v>5.482699724683291</v>
      </c>
      <c r="I179" s="31">
        <f t="shared" si="48"/>
        <v>4.690714795497826</v>
      </c>
      <c r="J179" s="31">
        <f t="shared" si="48"/>
        <v>6.089036074981555</v>
      </c>
      <c r="K179" s="31">
        <f t="shared" si="48"/>
        <v>6.175397035499048</v>
      </c>
      <c r="L179" s="31">
        <f t="shared" si="48"/>
        <v>8.198396176053635</v>
      </c>
      <c r="M179" s="31">
        <f t="shared" si="48"/>
        <v>9.116764796035067</v>
      </c>
      <c r="N179" s="31">
        <f t="shared" si="48"/>
        <v>9.765041900358367</v>
      </c>
      <c r="O179" s="31">
        <f t="shared" si="48"/>
        <v>8.754789349715251</v>
      </c>
      <c r="P179" s="31">
        <f t="shared" si="48"/>
        <v>10.100840868707598</v>
      </c>
      <c r="Q179" s="31">
        <f t="shared" si="48"/>
        <v>15.403179200443759</v>
      </c>
      <c r="R179" s="31">
        <f t="shared" si="48"/>
        <v>14.697740486140653</v>
      </c>
      <c r="S179" s="31">
        <f t="shared" si="48"/>
        <v>18.5694899255306</v>
      </c>
      <c r="T179" s="31"/>
      <c r="U179" s="31"/>
      <c r="V179" s="31"/>
      <c r="W179" s="31">
        <f t="shared" si="48"/>
        <v>0.23329505133158862</v>
      </c>
      <c r="X179" s="31">
        <f t="shared" si="48"/>
        <v>0.1347405116050599</v>
      </c>
      <c r="Y179" s="31">
        <f t="shared" si="48"/>
        <v>0.10060394075134761</v>
      </c>
      <c r="Z179" s="31">
        <f t="shared" si="48"/>
        <v>0.18865344959341127</v>
      </c>
      <c r="AA179" s="31">
        <f t="shared" si="48"/>
        <v>0.14028313397536424</v>
      </c>
      <c r="AB179" s="31">
        <f t="shared" si="48"/>
        <v>0.8035343361350781</v>
      </c>
      <c r="AC179" s="31">
        <f t="shared" si="48"/>
        <v>0.29780694962297644</v>
      </c>
    </row>
    <row r="180" spans="1:29" ht="15" customHeight="1">
      <c r="A180" s="20" t="s">
        <v>10</v>
      </c>
      <c r="B180" s="31">
        <f>(B15/B$165)*100</f>
        <v>2.8061759157914348</v>
      </c>
      <c r="C180" s="31">
        <f>(C15/C$165)*100</f>
        <v>0.2758324441690218</v>
      </c>
      <c r="D180" s="31">
        <f>(D15/D$165)*100</f>
        <v>1.632951632303075</v>
      </c>
      <c r="E180" s="31">
        <f>(E15/E$165)*100</f>
        <v>0.007862221933527322</v>
      </c>
      <c r="F180" s="31">
        <f>(F15/F$165)*100</f>
        <v>0.008472390619891189</v>
      </c>
      <c r="G180" s="31"/>
      <c r="H180" s="31"/>
      <c r="I180" s="31"/>
      <c r="J180" s="31"/>
      <c r="K180" s="31">
        <f>(K15/K$165)*100</f>
        <v>0.018590212497067705</v>
      </c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>
        <f>(AB15/AB$165)*100</f>
        <v>0</v>
      </c>
      <c r="AC180" s="31">
        <f>(AC15/AC$165)*100</f>
        <v>0</v>
      </c>
    </row>
    <row r="181" spans="1:29" ht="15" customHeight="1">
      <c r="A181" s="20" t="s">
        <v>11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>
        <f aca="true" t="shared" si="49" ref="Q181:AC182">(Q16/Q$165)*100</f>
        <v>6.381794595139607</v>
      </c>
      <c r="R181" s="31">
        <f t="shared" si="49"/>
        <v>6.387839440693534</v>
      </c>
      <c r="S181" s="31">
        <f t="shared" si="49"/>
        <v>7.495642370762306</v>
      </c>
      <c r="T181" s="31">
        <f t="shared" si="49"/>
        <v>8.662246356574954</v>
      </c>
      <c r="U181" s="31">
        <f t="shared" si="49"/>
        <v>11.630447101329729</v>
      </c>
      <c r="V181" s="31">
        <f t="shared" si="49"/>
        <v>13.377073833033236</v>
      </c>
      <c r="W181" s="31">
        <f t="shared" si="49"/>
        <v>14.414327736704136</v>
      </c>
      <c r="X181" s="31">
        <f t="shared" si="49"/>
        <v>15.378224026398483</v>
      </c>
      <c r="Y181" s="31">
        <f t="shared" si="49"/>
        <v>15.115358285728226</v>
      </c>
      <c r="Z181" s="31">
        <f t="shared" si="49"/>
        <v>16.43092594489957</v>
      </c>
      <c r="AA181" s="31">
        <f t="shared" si="49"/>
        <v>15.59057914936183</v>
      </c>
      <c r="AB181" s="31">
        <f t="shared" si="49"/>
        <v>17.900459757437574</v>
      </c>
      <c r="AC181" s="31">
        <f t="shared" si="49"/>
        <v>14.409816312673474</v>
      </c>
    </row>
    <row r="182" spans="1:29" ht="15" customHeight="1">
      <c r="A182" s="20" t="s">
        <v>12</v>
      </c>
      <c r="B182" s="31"/>
      <c r="C182" s="31">
        <f>(C17/C$165)*100</f>
        <v>1.6343808524605743</v>
      </c>
      <c r="D182" s="31"/>
      <c r="E182" s="31">
        <f aca="true" t="shared" si="50" ref="E182:S183">(E17/E$165)*100</f>
        <v>1.8941118145076041</v>
      </c>
      <c r="F182" s="31">
        <f t="shared" si="50"/>
        <v>0.7830909615813713</v>
      </c>
      <c r="G182" s="31">
        <f t="shared" si="50"/>
        <v>0.721387349294326</v>
      </c>
      <c r="H182" s="31">
        <f t="shared" si="50"/>
        <v>0.5639116660379222</v>
      </c>
      <c r="I182" s="31">
        <f t="shared" si="50"/>
        <v>0.008059493549088493</v>
      </c>
      <c r="J182" s="31">
        <f t="shared" si="50"/>
        <v>0.01002976027786741</v>
      </c>
      <c r="K182" s="31"/>
      <c r="L182" s="31"/>
      <c r="M182" s="31"/>
      <c r="N182" s="31"/>
      <c r="O182" s="31"/>
      <c r="P182" s="31"/>
      <c r="Q182" s="31"/>
      <c r="R182" s="31"/>
      <c r="S182" s="31">
        <f>(S17/S$165)*100</f>
        <v>0.5735986886524443</v>
      </c>
      <c r="T182" s="31">
        <f>(T17/T$165)*100</f>
        <v>0.8278815886739639</v>
      </c>
      <c r="U182" s="31"/>
      <c r="V182" s="31">
        <f t="shared" si="49"/>
        <v>0.10002600625936946</v>
      </c>
      <c r="W182" s="31">
        <f t="shared" si="49"/>
        <v>0.29419873898734555</v>
      </c>
      <c r="X182" s="31">
        <f t="shared" si="49"/>
        <v>0.07803004943392097</v>
      </c>
      <c r="Y182" s="31">
        <f t="shared" si="49"/>
        <v>0.4082960937188842</v>
      </c>
      <c r="Z182" s="31">
        <f t="shared" si="49"/>
        <v>0.19326602643597016</v>
      </c>
      <c r="AA182" s="31">
        <f t="shared" si="49"/>
        <v>0.0027320140341702184</v>
      </c>
      <c r="AB182" s="31">
        <f t="shared" si="49"/>
        <v>0</v>
      </c>
      <c r="AC182" s="31">
        <f t="shared" si="49"/>
        <v>1.7949080967753464</v>
      </c>
    </row>
    <row r="183" spans="1:29" ht="15" customHeight="1">
      <c r="A183" s="20" t="s">
        <v>13</v>
      </c>
      <c r="B183" s="31">
        <f>(B18/B$165)*100</f>
        <v>1.2924710649495819</v>
      </c>
      <c r="C183" s="31">
        <f>(C18/C$165)*100</f>
        <v>0.43387167374629054</v>
      </c>
      <c r="D183" s="31"/>
      <c r="E183" s="31"/>
      <c r="F183" s="31">
        <f t="shared" si="50"/>
        <v>2.1368579484882706</v>
      </c>
      <c r="G183" s="31">
        <f t="shared" si="50"/>
        <v>0.5785383692360436</v>
      </c>
      <c r="H183" s="31">
        <f t="shared" si="50"/>
        <v>0.380252908843119</v>
      </c>
      <c r="I183" s="31">
        <f t="shared" si="50"/>
        <v>8.995469399922637</v>
      </c>
      <c r="J183" s="31">
        <f t="shared" si="50"/>
        <v>5.270063547970594</v>
      </c>
      <c r="K183" s="31">
        <f t="shared" si="50"/>
        <v>44.289916675119194</v>
      </c>
      <c r="L183" s="31">
        <f t="shared" si="50"/>
        <v>2.2705079270704416</v>
      </c>
      <c r="M183" s="31">
        <f t="shared" si="50"/>
        <v>2.411785714794214</v>
      </c>
      <c r="N183" s="31">
        <f t="shared" si="50"/>
        <v>2.4590627157025553</v>
      </c>
      <c r="O183" s="31">
        <f t="shared" si="50"/>
        <v>0.7113332632522628</v>
      </c>
      <c r="P183" s="31">
        <f t="shared" si="50"/>
        <v>1.9204178695837522</v>
      </c>
      <c r="Q183" s="31">
        <f t="shared" si="50"/>
        <v>1.8985423597470206</v>
      </c>
      <c r="R183" s="31">
        <f t="shared" si="50"/>
        <v>3.7682232150754813</v>
      </c>
      <c r="S183" s="31">
        <f t="shared" si="50"/>
        <v>3.0995105642997363</v>
      </c>
      <c r="T183" s="31"/>
      <c r="U183" s="31"/>
      <c r="V183" s="31"/>
      <c r="W183" s="31"/>
      <c r="X183" s="31"/>
      <c r="Y183" s="31"/>
      <c r="Z183" s="31"/>
      <c r="AA183" s="31"/>
      <c r="AB183" s="43"/>
      <c r="AC183" s="31">
        <f>(AC18/AC$165)*100</f>
        <v>1.1432415690852562</v>
      </c>
    </row>
    <row r="184" spans="1:29" ht="15" customHeight="1">
      <c r="A184" s="2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43"/>
      <c r="AC184" s="31"/>
    </row>
    <row r="185" spans="1:29" s="11" customFormat="1" ht="15" customHeight="1">
      <c r="A185" s="8" t="s">
        <v>21</v>
      </c>
      <c r="B185" s="30">
        <f aca="true" t="shared" si="51" ref="B185:AC185">(B20/B$165)*100</f>
        <v>13.076081134580006</v>
      </c>
      <c r="C185" s="30">
        <f t="shared" si="51"/>
        <v>10.180278571092261</v>
      </c>
      <c r="D185" s="30">
        <f t="shared" si="51"/>
        <v>6.46171530980518</v>
      </c>
      <c r="E185" s="30">
        <f t="shared" si="51"/>
        <v>7.01105095028893</v>
      </c>
      <c r="F185" s="30">
        <f t="shared" si="51"/>
        <v>15.142986167952186</v>
      </c>
      <c r="G185" s="30">
        <f t="shared" si="51"/>
        <v>13.061991695712628</v>
      </c>
      <c r="H185" s="30">
        <f t="shared" si="51"/>
        <v>9.6107596385091</v>
      </c>
      <c r="I185" s="30">
        <f t="shared" si="51"/>
        <v>16.183821246282985</v>
      </c>
      <c r="J185" s="30">
        <f t="shared" si="51"/>
        <v>13.571521244424561</v>
      </c>
      <c r="K185" s="30">
        <f t="shared" si="51"/>
        <v>53.92372734985922</v>
      </c>
      <c r="L185" s="30">
        <f t="shared" si="51"/>
        <v>14.646568540468074</v>
      </c>
      <c r="M185" s="30">
        <f t="shared" si="51"/>
        <v>16.21828014345576</v>
      </c>
      <c r="N185" s="30">
        <f t="shared" si="51"/>
        <v>17.01524961428694</v>
      </c>
      <c r="O185" s="30">
        <f t="shared" si="51"/>
        <v>13.968342696018782</v>
      </c>
      <c r="P185" s="30">
        <f t="shared" si="51"/>
        <v>16.751650751206924</v>
      </c>
      <c r="Q185" s="30">
        <f t="shared" si="51"/>
        <v>28.12109430663933</v>
      </c>
      <c r="R185" s="30">
        <f t="shared" si="51"/>
        <v>30.640774747971083</v>
      </c>
      <c r="S185" s="30">
        <f t="shared" si="51"/>
        <v>35.70840360854147</v>
      </c>
      <c r="T185" s="30">
        <f t="shared" si="51"/>
        <v>15.46511440601566</v>
      </c>
      <c r="U185" s="30">
        <f t="shared" si="51"/>
        <v>17.676196770564424</v>
      </c>
      <c r="V185" s="30">
        <f t="shared" si="51"/>
        <v>19.942519199936847</v>
      </c>
      <c r="W185" s="30">
        <f t="shared" si="51"/>
        <v>21.462473302604682</v>
      </c>
      <c r="X185" s="30">
        <f t="shared" si="51"/>
        <v>21.74351715153932</v>
      </c>
      <c r="Y185" s="30">
        <f t="shared" si="51"/>
        <v>22.32107859755734</v>
      </c>
      <c r="Z185" s="30">
        <f t="shared" si="51"/>
        <v>23.42400747580798</v>
      </c>
      <c r="AA185" s="30">
        <f t="shared" si="51"/>
        <v>22.773364066094715</v>
      </c>
      <c r="AB185" s="30">
        <f t="shared" si="51"/>
        <v>25.96163514062642</v>
      </c>
      <c r="AC185" s="30">
        <f t="shared" si="51"/>
        <v>23.19922510631708</v>
      </c>
    </row>
    <row r="186" spans="1:29" ht="15" customHeight="1">
      <c r="A186" s="20" t="s">
        <v>32</v>
      </c>
      <c r="B186" s="31">
        <f aca="true" t="shared" si="52" ref="B186:AC186">(B21/B$165)*100</f>
        <v>1.4105733115537264</v>
      </c>
      <c r="C186" s="31">
        <f t="shared" si="52"/>
        <v>1.022837746705056</v>
      </c>
      <c r="D186" s="31">
        <f t="shared" si="52"/>
        <v>0.9899660658410626</v>
      </c>
      <c r="E186" s="31">
        <f t="shared" si="52"/>
        <v>1.1550629527560359</v>
      </c>
      <c r="F186" s="31">
        <f t="shared" si="52"/>
        <v>1.349127344424578</v>
      </c>
      <c r="G186" s="31">
        <f t="shared" si="52"/>
        <v>1.022798697217302</v>
      </c>
      <c r="H186" s="31">
        <f t="shared" si="52"/>
        <v>1.234227383225706</v>
      </c>
      <c r="I186" s="31">
        <f t="shared" si="52"/>
        <v>1.2431022550066306</v>
      </c>
      <c r="J186" s="31">
        <f t="shared" si="52"/>
        <v>1.451923643205143</v>
      </c>
      <c r="K186" s="31">
        <f t="shared" si="52"/>
        <v>1.8850550500875418</v>
      </c>
      <c r="L186" s="31">
        <f t="shared" si="52"/>
        <v>2.2922676675915374</v>
      </c>
      <c r="M186" s="31">
        <f t="shared" si="52"/>
        <v>2.7181766673274663</v>
      </c>
      <c r="N186" s="31">
        <f t="shared" si="52"/>
        <v>2.758411348911648</v>
      </c>
      <c r="O186" s="31">
        <f t="shared" si="52"/>
        <v>2.6263193099447637</v>
      </c>
      <c r="P186" s="31">
        <f t="shared" si="52"/>
        <v>2.8724199060358604</v>
      </c>
      <c r="Q186" s="31">
        <f t="shared" si="52"/>
        <v>2.2985309134874305</v>
      </c>
      <c r="R186" s="31">
        <f t="shared" si="52"/>
        <v>2.4207980021585604</v>
      </c>
      <c r="S186" s="31">
        <f t="shared" si="52"/>
        <v>2.833646021098474</v>
      </c>
      <c r="T186" s="31">
        <f t="shared" si="52"/>
        <v>2.1222886998302553</v>
      </c>
      <c r="U186" s="31">
        <f t="shared" si="52"/>
        <v>2.3059253817054306</v>
      </c>
      <c r="V186" s="31">
        <f t="shared" si="52"/>
        <v>2.3999307686385274</v>
      </c>
      <c r="W186" s="31">
        <f t="shared" si="52"/>
        <v>2.4337544968378646</v>
      </c>
      <c r="X186" s="31">
        <f t="shared" si="52"/>
        <v>2.6195649609275358</v>
      </c>
      <c r="Y186" s="31">
        <f t="shared" si="52"/>
        <v>2.501768742930711</v>
      </c>
      <c r="Z186" s="31">
        <f t="shared" si="52"/>
        <v>2.4239015846267207</v>
      </c>
      <c r="AA186" s="31">
        <f t="shared" si="52"/>
        <v>2.433405601651083</v>
      </c>
      <c r="AB186" s="31">
        <f t="shared" si="52"/>
        <v>2.7044129278100173</v>
      </c>
      <c r="AC186" s="31">
        <f t="shared" si="52"/>
        <v>2.394619224034212</v>
      </c>
    </row>
    <row r="187" spans="1:29" ht="15" customHeight="1">
      <c r="A187" s="21" t="s">
        <v>24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>
        <f aca="true" t="shared" si="53" ref="X187:AC197">(X22/X$165)*100</f>
        <v>1.8759267756114677</v>
      </c>
      <c r="Y187" s="31">
        <f t="shared" si="53"/>
        <v>1.7469590249422386</v>
      </c>
      <c r="Z187" s="31">
        <f t="shared" si="53"/>
        <v>1.6749719146893254</v>
      </c>
      <c r="AA187" s="31">
        <f t="shared" si="53"/>
        <v>1.6388603429759545</v>
      </c>
      <c r="AB187" s="31">
        <f t="shared" si="53"/>
        <v>1.8103098260461459</v>
      </c>
      <c r="AC187" s="31">
        <f t="shared" si="53"/>
        <v>1.4942934232313245</v>
      </c>
    </row>
    <row r="188" spans="1:29" ht="15" customHeight="1">
      <c r="A188" s="21" t="s">
        <v>25</v>
      </c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>
        <f t="shared" si="53"/>
        <v>0.22505171445745595</v>
      </c>
      <c r="Y188" s="31">
        <f t="shared" si="53"/>
        <v>0.21768820103637698</v>
      </c>
      <c r="Z188" s="31">
        <f t="shared" si="53"/>
        <v>0.1958449190919121</v>
      </c>
      <c r="AA188" s="31">
        <f t="shared" si="53"/>
        <v>0.2102098924141466</v>
      </c>
      <c r="AB188" s="31">
        <f t="shared" si="53"/>
        <v>0.1673561138585334</v>
      </c>
      <c r="AC188" s="31">
        <f t="shared" si="53"/>
        <v>0.14147200019059644</v>
      </c>
    </row>
    <row r="189" spans="1:29" ht="15" customHeight="1">
      <c r="A189" s="21" t="s">
        <v>26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>
        <f t="shared" si="53"/>
        <v>0.518586470858612</v>
      </c>
      <c r="Y189" s="31">
        <f t="shared" si="53"/>
        <v>0.5371215169520955</v>
      </c>
      <c r="Z189" s="31">
        <f t="shared" si="53"/>
        <v>0.5530847508454835</v>
      </c>
      <c r="AA189" s="31">
        <f t="shared" si="53"/>
        <v>0.5843353662609821</v>
      </c>
      <c r="AB189" s="31">
        <f t="shared" si="53"/>
        <v>0.7267469879053378</v>
      </c>
      <c r="AC189" s="31">
        <f t="shared" si="53"/>
        <v>0.7588538006122911</v>
      </c>
    </row>
    <row r="190" spans="1:29" ht="15" customHeight="1">
      <c r="A190" s="20" t="s">
        <v>17</v>
      </c>
      <c r="B190" s="31">
        <f aca="true" t="shared" si="54" ref="B190:W190">(B25/B$165)*100</f>
        <v>0.6770086530688286</v>
      </c>
      <c r="C190" s="31">
        <f t="shared" si="54"/>
        <v>0.374975066450414</v>
      </c>
      <c r="D190" s="31">
        <f t="shared" si="54"/>
        <v>0.4124375885774351</v>
      </c>
      <c r="E190" s="31">
        <f t="shared" si="54"/>
        <v>1.504419075193641</v>
      </c>
      <c r="F190" s="31">
        <f t="shared" si="54"/>
        <v>0.6846498515216832</v>
      </c>
      <c r="G190" s="31">
        <f t="shared" si="54"/>
        <v>1.0193465135325601</v>
      </c>
      <c r="H190" s="31">
        <f t="shared" si="54"/>
        <v>0.4954196465582633</v>
      </c>
      <c r="I190" s="31">
        <f t="shared" si="54"/>
        <v>0.6071485140313331</v>
      </c>
      <c r="J190" s="31">
        <f t="shared" si="54"/>
        <v>0.8085092897613237</v>
      </c>
      <c r="K190" s="31">
        <f t="shared" si="54"/>
        <v>0.7079250214358239</v>
      </c>
      <c r="L190" s="31">
        <f t="shared" si="54"/>
        <v>0.7959891392962434</v>
      </c>
      <c r="M190" s="31">
        <f t="shared" si="54"/>
        <v>0.8082461342079812</v>
      </c>
      <c r="N190" s="31">
        <f t="shared" si="54"/>
        <v>0.7942409687918355</v>
      </c>
      <c r="O190" s="31">
        <f t="shared" si="54"/>
        <v>0.7119207381013207</v>
      </c>
      <c r="P190" s="31">
        <f t="shared" si="54"/>
        <v>0.6535704511786716</v>
      </c>
      <c r="Q190" s="31">
        <f t="shared" si="54"/>
        <v>0.5869384985028102</v>
      </c>
      <c r="R190" s="31">
        <f t="shared" si="54"/>
        <v>0.6865187431039572</v>
      </c>
      <c r="S190" s="31">
        <f t="shared" si="54"/>
        <v>1.0074722311123645</v>
      </c>
      <c r="T190" s="31">
        <f t="shared" si="54"/>
        <v>0.5694978830778982</v>
      </c>
      <c r="U190" s="31">
        <f t="shared" si="54"/>
        <v>0.45621990043703475</v>
      </c>
      <c r="V190" s="31">
        <f t="shared" si="54"/>
        <v>0.636178477846181</v>
      </c>
      <c r="W190" s="31">
        <f t="shared" si="54"/>
        <v>2.136685622227757</v>
      </c>
      <c r="X190" s="31">
        <f t="shared" si="53"/>
        <v>2.453909472563335</v>
      </c>
      <c r="Y190" s="31">
        <f t="shared" si="53"/>
        <v>2.1853792421801277</v>
      </c>
      <c r="Z190" s="31">
        <f t="shared" si="53"/>
        <v>2.190619331730244</v>
      </c>
      <c r="AA190" s="31">
        <f t="shared" si="53"/>
        <v>2.0754477589949087</v>
      </c>
      <c r="AB190" s="31">
        <f t="shared" si="53"/>
        <v>3.4908464462034687</v>
      </c>
      <c r="AC190" s="31">
        <f t="shared" si="53"/>
        <v>3.0430265524676283</v>
      </c>
    </row>
    <row r="191" spans="1:29" ht="15" customHeight="1">
      <c r="A191" s="22" t="s">
        <v>27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>
        <f t="shared" si="53"/>
        <v>0.1497389335077876</v>
      </c>
      <c r="Y191" s="31">
        <f t="shared" si="53"/>
        <v>0.16998773822766772</v>
      </c>
      <c r="Z191" s="31">
        <f t="shared" si="53"/>
        <v>0.12651288983183753</v>
      </c>
      <c r="AA191" s="31">
        <f t="shared" si="53"/>
        <v>0.07629473595167652</v>
      </c>
      <c r="AB191" s="31">
        <f t="shared" si="53"/>
        <v>0.23707718113630186</v>
      </c>
      <c r="AC191" s="31">
        <f t="shared" si="53"/>
        <v>0.0866225118229359</v>
      </c>
    </row>
    <row r="192" spans="1:29" ht="15" customHeight="1">
      <c r="A192" s="22" t="s">
        <v>28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>
        <f t="shared" si="53"/>
        <v>2.304170539055548</v>
      </c>
      <c r="Y192" s="31">
        <f t="shared" si="53"/>
        <v>2.0153915039524595</v>
      </c>
      <c r="Z192" s="31">
        <f t="shared" si="53"/>
        <v>2.0641064418984065</v>
      </c>
      <c r="AA192" s="31">
        <f t="shared" si="53"/>
        <v>1.999153023043232</v>
      </c>
      <c r="AB192" s="31">
        <f t="shared" si="53"/>
        <v>3.253769265067167</v>
      </c>
      <c r="AC192" s="31">
        <f t="shared" si="53"/>
        <v>2.9564040406446925</v>
      </c>
    </row>
    <row r="193" spans="1:29" ht="15" customHeight="1">
      <c r="A193" s="20" t="s">
        <v>18</v>
      </c>
      <c r="B193" s="31">
        <f aca="true" t="shared" si="55" ref="B193:W193">(B28/B$165)*100</f>
        <v>0.5356186395286556</v>
      </c>
      <c r="C193" s="31">
        <f t="shared" si="55"/>
        <v>0.5241798049333012</v>
      </c>
      <c r="D193" s="31">
        <f t="shared" si="55"/>
        <v>0.5427725006981133</v>
      </c>
      <c r="E193" s="31">
        <f t="shared" si="55"/>
        <v>1.4835670952829818</v>
      </c>
      <c r="F193" s="31">
        <f t="shared" si="55"/>
        <v>1.805224372795387</v>
      </c>
      <c r="G193" s="31">
        <f t="shared" si="55"/>
        <v>1.4458697598232482</v>
      </c>
      <c r="H193" s="31">
        <f t="shared" si="55"/>
        <v>0.6712694789908078</v>
      </c>
      <c r="I193" s="31">
        <f t="shared" si="55"/>
        <v>0.6418938862207368</v>
      </c>
      <c r="J193" s="31">
        <f t="shared" si="55"/>
        <v>0.6990339331665384</v>
      </c>
      <c r="K193" s="31">
        <f t="shared" si="55"/>
        <v>0.7174488446588366</v>
      </c>
      <c r="L193" s="31">
        <f t="shared" si="55"/>
        <v>0.915623624439468</v>
      </c>
      <c r="M193" s="31">
        <f t="shared" si="55"/>
        <v>1.168962230002605</v>
      </c>
      <c r="N193" s="31">
        <f t="shared" si="55"/>
        <v>1.3017067689323143</v>
      </c>
      <c r="O193" s="31">
        <f t="shared" si="55"/>
        <v>1.1916485407280715</v>
      </c>
      <c r="P193" s="31">
        <f t="shared" si="55"/>
        <v>2.256647836861786</v>
      </c>
      <c r="Q193" s="31">
        <f t="shared" si="55"/>
        <v>7.754809540652685</v>
      </c>
      <c r="R193" s="31">
        <f t="shared" si="55"/>
        <v>8.967614245494712</v>
      </c>
      <c r="S193" s="31">
        <f t="shared" si="55"/>
        <v>10.157770790377004</v>
      </c>
      <c r="T193" s="31">
        <f t="shared" si="55"/>
        <v>12.353143553993618</v>
      </c>
      <c r="U193" s="31">
        <f t="shared" si="55"/>
        <v>14.264204860443689</v>
      </c>
      <c r="V193" s="31">
        <f t="shared" si="55"/>
        <v>16.03321596925368</v>
      </c>
      <c r="W193" s="31">
        <f t="shared" si="55"/>
        <v>16.79423583309234</v>
      </c>
      <c r="X193" s="31">
        <f t="shared" si="53"/>
        <v>16.59520813134549</v>
      </c>
      <c r="Y193" s="31">
        <f t="shared" si="53"/>
        <v>17.284416274912296</v>
      </c>
      <c r="Z193" s="31">
        <f t="shared" si="53"/>
        <v>17.807186817304434</v>
      </c>
      <c r="AA193" s="31">
        <f t="shared" si="53"/>
        <v>17.581058290877447</v>
      </c>
      <c r="AB193" s="31">
        <f t="shared" si="53"/>
        <v>17.645578666015524</v>
      </c>
      <c r="AC193" s="31">
        <f t="shared" si="53"/>
        <v>15.473820386672543</v>
      </c>
    </row>
    <row r="194" spans="1:29" ht="15" customHeight="1">
      <c r="A194" s="21" t="s">
        <v>29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>
        <f t="shared" si="53"/>
        <v>12.127281761512783</v>
      </c>
      <c r="Y194" s="31">
        <f t="shared" si="53"/>
        <v>12.907358755662088</v>
      </c>
      <c r="Z194" s="31">
        <f t="shared" si="53"/>
        <v>13.484739171607988</v>
      </c>
      <c r="AA194" s="31">
        <f t="shared" si="53"/>
        <v>12.969172228944073</v>
      </c>
      <c r="AB194" s="31">
        <f t="shared" si="53"/>
        <v>12.977625128395747</v>
      </c>
      <c r="AC194" s="31">
        <f t="shared" si="53"/>
        <v>11.807193229061193</v>
      </c>
    </row>
    <row r="195" spans="1:29" ht="15" customHeight="1">
      <c r="A195" s="21" t="s">
        <v>30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>
        <f t="shared" si="53"/>
        <v>4.467926369832707</v>
      </c>
      <c r="Y195" s="31">
        <f t="shared" si="53"/>
        <v>4.377057519250207</v>
      </c>
      <c r="Z195" s="31">
        <f t="shared" si="53"/>
        <v>4.322447645696446</v>
      </c>
      <c r="AA195" s="31">
        <f t="shared" si="53"/>
        <v>4.611886061933372</v>
      </c>
      <c r="AB195" s="31">
        <f t="shared" si="53"/>
        <v>4.667953537619778</v>
      </c>
      <c r="AC195" s="31">
        <f t="shared" si="53"/>
        <v>3.66662715761135</v>
      </c>
    </row>
    <row r="196" spans="1:29" ht="15" customHeight="1">
      <c r="A196" s="20" t="s">
        <v>14</v>
      </c>
      <c r="B196" s="31">
        <f aca="true" t="shared" si="56" ref="B196:W198">(B31/B$165)*100</f>
        <v>6.296014132347707</v>
      </c>
      <c r="C196" s="31">
        <f t="shared" si="56"/>
        <v>4.423135207920328</v>
      </c>
      <c r="D196" s="31">
        <f t="shared" si="56"/>
        <v>3.501085372699463</v>
      </c>
      <c r="E196" s="31">
        <f t="shared" si="56"/>
        <v>0.341493900504078</v>
      </c>
      <c r="F196" s="31">
        <f t="shared" si="56"/>
        <v>7.7968183297479605</v>
      </c>
      <c r="G196" s="31">
        <f t="shared" si="56"/>
        <v>6.382849551454203</v>
      </c>
      <c r="H196" s="31">
        <f t="shared" si="56"/>
        <v>4.903527869796985</v>
      </c>
      <c r="I196" s="31">
        <f t="shared" si="56"/>
        <v>3.871183701459957</v>
      </c>
      <c r="J196" s="31">
        <f t="shared" si="56"/>
        <v>3.765360346581919</v>
      </c>
      <c r="K196" s="31">
        <f t="shared" si="56"/>
        <v>4.257249422532662</v>
      </c>
      <c r="L196" s="31">
        <f t="shared" si="56"/>
        <v>5.499492745144634</v>
      </c>
      <c r="M196" s="31">
        <f t="shared" si="56"/>
        <v>0.02467594111346558</v>
      </c>
      <c r="N196" s="31">
        <f t="shared" si="56"/>
        <v>9.159203830779711</v>
      </c>
      <c r="O196" s="31">
        <f t="shared" si="56"/>
        <v>7.176785115113357</v>
      </c>
      <c r="P196" s="31">
        <f t="shared" si="56"/>
        <v>8.600914510393446</v>
      </c>
      <c r="Q196" s="31">
        <f t="shared" si="56"/>
        <v>15.283126142276638</v>
      </c>
      <c r="R196" s="31">
        <f t="shared" si="56"/>
        <v>14.503663383838749</v>
      </c>
      <c r="S196" s="31">
        <f t="shared" si="56"/>
        <v>18.41183791597004</v>
      </c>
      <c r="T196" s="31">
        <f t="shared" si="56"/>
        <v>0.20888672548669088</v>
      </c>
      <c r="U196" s="31">
        <f t="shared" si="56"/>
        <v>0.20277318856159451</v>
      </c>
      <c r="V196" s="31">
        <f t="shared" si="56"/>
        <v>0.10605053565882776</v>
      </c>
      <c r="W196" s="31">
        <f t="shared" si="56"/>
        <v>0.09779735044671989</v>
      </c>
      <c r="X196" s="31">
        <f t="shared" si="53"/>
        <v>0.06766054783935693</v>
      </c>
      <c r="Y196" s="31">
        <f t="shared" si="53"/>
        <v>0.15281573581424862</v>
      </c>
      <c r="Z196" s="31">
        <f t="shared" si="53"/>
        <v>0.5738432331714944</v>
      </c>
      <c r="AA196" s="31">
        <f t="shared" si="53"/>
        <v>0.5832341436592755</v>
      </c>
      <c r="AB196" s="31">
        <f t="shared" si="53"/>
        <v>1.7812371502304427</v>
      </c>
      <c r="AC196" s="31">
        <f t="shared" si="53"/>
        <v>0.3115114298307265</v>
      </c>
    </row>
    <row r="197" spans="1:29" ht="15" customHeight="1">
      <c r="A197" s="20" t="s">
        <v>13</v>
      </c>
      <c r="B197" s="31">
        <f t="shared" si="56"/>
        <v>1.4920804958298264</v>
      </c>
      <c r="C197" s="31">
        <f t="shared" si="56"/>
        <v>0.4662648077590227</v>
      </c>
      <c r="D197" s="31">
        <f t="shared" si="56"/>
        <v>0</v>
      </c>
      <c r="E197" s="31">
        <f t="shared" si="56"/>
        <v>2.525482419343472</v>
      </c>
      <c r="F197" s="31">
        <f t="shared" si="56"/>
        <v>0.013717203860776211</v>
      </c>
      <c r="G197" s="31">
        <f t="shared" si="56"/>
        <v>3.054944479363084</v>
      </c>
      <c r="H197" s="31">
        <f t="shared" si="56"/>
        <v>1.7270837949383424</v>
      </c>
      <c r="I197" s="31">
        <f t="shared" si="56"/>
        <v>9.817806391714633</v>
      </c>
      <c r="J197" s="31">
        <f t="shared" si="56"/>
        <v>6.841253148339827</v>
      </c>
      <c r="K197" s="31">
        <f t="shared" si="56"/>
        <v>46.351047491273874</v>
      </c>
      <c r="L197" s="31">
        <f t="shared" si="56"/>
        <v>5.143195363996191</v>
      </c>
      <c r="M197" s="31">
        <f t="shared" si="56"/>
        <v>11.498068465924412</v>
      </c>
      <c r="N197" s="31">
        <f t="shared" si="56"/>
        <v>3.0016866968714315</v>
      </c>
      <c r="O197" s="31">
        <f t="shared" si="56"/>
        <v>2.261668992131268</v>
      </c>
      <c r="P197" s="31">
        <f t="shared" si="56"/>
        <v>2.368098046737161</v>
      </c>
      <c r="Q197" s="31">
        <f t="shared" si="56"/>
        <v>2.1976892117197613</v>
      </c>
      <c r="R197" s="31">
        <f t="shared" si="56"/>
        <v>4.062180373375102</v>
      </c>
      <c r="S197" s="31">
        <f t="shared" si="56"/>
        <v>3.297676649983587</v>
      </c>
      <c r="T197" s="31">
        <f t="shared" si="56"/>
        <v>0.08365597322823473</v>
      </c>
      <c r="U197" s="31">
        <f t="shared" si="56"/>
        <v>0.42897165188601744</v>
      </c>
      <c r="V197" s="31">
        <f t="shared" si="56"/>
        <v>0.7671434485396321</v>
      </c>
      <c r="W197" s="31"/>
      <c r="X197" s="31">
        <f t="shared" si="53"/>
        <v>0.00717403886360029</v>
      </c>
      <c r="Y197" s="31">
        <f t="shared" si="53"/>
        <v>0.19669860171995673</v>
      </c>
      <c r="Z197" s="31">
        <f t="shared" si="53"/>
        <v>0.4284565089750841</v>
      </c>
      <c r="AA197" s="31">
        <f t="shared" si="53"/>
        <v>0.1002182709120002</v>
      </c>
      <c r="AB197" s="31">
        <f t="shared" si="53"/>
        <v>0.33955995036696973</v>
      </c>
      <c r="AC197" s="31">
        <f t="shared" si="53"/>
        <v>1.9762475133119708</v>
      </c>
    </row>
    <row r="198" spans="1:29" ht="15" customHeight="1">
      <c r="A198" s="20" t="s">
        <v>10</v>
      </c>
      <c r="B198" s="31">
        <f t="shared" si="56"/>
        <v>2.6647859022512614</v>
      </c>
      <c r="C198" s="31">
        <f t="shared" si="56"/>
        <v>3.3688859373241384</v>
      </c>
      <c r="D198" s="31">
        <f t="shared" si="56"/>
        <v>1.0154537819891063</v>
      </c>
      <c r="E198" s="31">
        <f t="shared" si="56"/>
        <v>0.0010255072087209552</v>
      </c>
      <c r="F198" s="31">
        <f t="shared" si="56"/>
        <v>3.4934490656018005</v>
      </c>
      <c r="G198" s="31">
        <f t="shared" si="56"/>
        <v>0.1361826943222292</v>
      </c>
      <c r="H198" s="31">
        <f t="shared" si="56"/>
        <v>0.5792314649989947</v>
      </c>
      <c r="I198" s="31">
        <f t="shared" si="56"/>
        <v>0.0026864978496961645</v>
      </c>
      <c r="J198" s="31">
        <f t="shared" si="56"/>
        <v>0.005440883369811829</v>
      </c>
      <c r="K198" s="31">
        <f t="shared" si="56"/>
        <v>0.005001519870484365</v>
      </c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43"/>
      <c r="AC198" s="31">
        <f>(AC33/AC$165)*100</f>
        <v>0</v>
      </c>
    </row>
    <row r="199" spans="1:29" ht="15" customHeight="1">
      <c r="A199" s="20" t="s">
        <v>22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43"/>
      <c r="AC199" s="31">
        <f>(AC34/AC$165)*100</f>
        <v>0</v>
      </c>
    </row>
    <row r="200" spans="1:29" ht="15" customHeight="1">
      <c r="A200" s="20" t="s">
        <v>23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>
        <f>(T35/T$165)*100</f>
        <v>0.12764157039895904</v>
      </c>
      <c r="U200" s="31"/>
      <c r="V200" s="31"/>
      <c r="W200" s="31"/>
      <c r="X200" s="31"/>
      <c r="Y200" s="31"/>
      <c r="Z200" s="31"/>
      <c r="AA200" s="31"/>
      <c r="AB200" s="43"/>
      <c r="AC200" s="31">
        <f>(AC35/AC$165)*100</f>
        <v>0</v>
      </c>
    </row>
    <row r="201" spans="1:29" ht="15" customHeight="1">
      <c r="A201" s="2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</row>
    <row r="202" spans="1:23" s="2" customFormat="1" ht="15" customHeight="1">
      <c r="A202" s="29" t="s">
        <v>31</v>
      </c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7"/>
      <c r="Q202" s="27"/>
      <c r="R202" s="27"/>
      <c r="S202" s="27"/>
      <c r="T202" s="27"/>
      <c r="U202" s="27"/>
      <c r="V202" s="1"/>
      <c r="W202" s="1"/>
    </row>
    <row r="203" spans="1:29" ht="15" customHeight="1">
      <c r="A203" s="29" t="s">
        <v>39</v>
      </c>
      <c r="AC203" s="1" t="s">
        <v>3</v>
      </c>
    </row>
    <row r="204" spans="20:29" ht="15" customHeight="1">
      <c r="T204" s="2"/>
      <c r="U204" s="2"/>
      <c r="V204" s="23"/>
      <c r="W204" s="23"/>
      <c r="X204" s="23"/>
      <c r="Y204" s="23"/>
      <c r="Z204" s="23"/>
      <c r="AA204" s="23"/>
      <c r="AB204" s="23"/>
      <c r="AC204" s="23"/>
    </row>
    <row r="205" ht="15" customHeight="1"/>
    <row r="206" ht="15" customHeight="1"/>
    <row r="207" ht="15" customHeight="1"/>
    <row r="208" ht="15" customHeight="1"/>
  </sheetData>
  <mergeCells count="10">
    <mergeCell ref="A167:AC167"/>
    <mergeCell ref="A168:AC168"/>
    <mergeCell ref="A85:AC85"/>
    <mergeCell ref="A86:AC86"/>
    <mergeCell ref="A127:AC127"/>
    <mergeCell ref="A128:AC128"/>
    <mergeCell ref="A2:AC2"/>
    <mergeCell ref="A3:AC3"/>
    <mergeCell ref="A44:AC44"/>
    <mergeCell ref="A45:AC4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sssisfin09</dc:creator>
  <cp:keywords/>
  <dc:description/>
  <cp:lastModifiedBy>sssisfin09</cp:lastModifiedBy>
  <dcterms:created xsi:type="dcterms:W3CDTF">2009-08-28T19:57:17Z</dcterms:created>
  <dcterms:modified xsi:type="dcterms:W3CDTF">2009-09-01T16:50:38Z</dcterms:modified>
  <cp:category/>
  <cp:version/>
  <cp:contentType/>
  <cp:contentStatus/>
</cp:coreProperties>
</file>