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Puebla" sheetId="1" r:id="rId1"/>
  </sheets>
  <externalReferences>
    <externalReference r:id="rId4"/>
    <externalReference r:id="rId5"/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<sst xmlns="http://schemas.openxmlformats.org/spreadsheetml/2006/main" count="198" uniqueCount="46">
  <si>
    <t>(Miles de Pesos)</t>
  </si>
  <si>
    <t>Concepto/Año</t>
  </si>
  <si>
    <t>(Estructura porcentual)</t>
  </si>
  <si>
    <t>(Variación porcentual real anual)</t>
  </si>
  <si>
    <t xml:space="preserve"> </t>
  </si>
  <si>
    <t>Impuestos</t>
  </si>
  <si>
    <t>Derechos</t>
  </si>
  <si>
    <t>Productos</t>
  </si>
  <si>
    <t>Aprovechamientos</t>
  </si>
  <si>
    <t>Contribución de mejoras</t>
  </si>
  <si>
    <t>Deuda Pública</t>
  </si>
  <si>
    <t>Por cuenta de terceros</t>
  </si>
  <si>
    <t xml:space="preserve">Transferencias </t>
  </si>
  <si>
    <t>Otros  Ingresos</t>
  </si>
  <si>
    <t>Disponibilidades</t>
  </si>
  <si>
    <t>Deuda pública</t>
  </si>
  <si>
    <t>Participaciones Federales</t>
  </si>
  <si>
    <t>Obras Públicas</t>
  </si>
  <si>
    <t>Transferencias</t>
  </si>
  <si>
    <t>Ingresos Totales</t>
  </si>
  <si>
    <t>Gastos Totales</t>
  </si>
  <si>
    <t>Inversión Financiera</t>
  </si>
  <si>
    <t>Otros Egresos</t>
  </si>
  <si>
    <t>(Porcentajes del PIB de Puebla)</t>
  </si>
  <si>
    <t xml:space="preserve">Servicios Personales </t>
  </si>
  <si>
    <t>Materiales y Suministros</t>
  </si>
  <si>
    <t>Servicios Generales</t>
  </si>
  <si>
    <t>Adquisición de bienes muebles e  inmuebles</t>
  </si>
  <si>
    <t>Obras Públicas y Acciones Sociales</t>
  </si>
  <si>
    <t>Subsidios, Transferencias y Ayudas</t>
  </si>
  <si>
    <t>Recursos Federales y Est. a municipios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</si>
  <si>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</si>
  <si>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Administrativos 1/</t>
  </si>
  <si>
    <t>Deuda Pública (financiamiento)</t>
  </si>
  <si>
    <t>Transferencias (Aportaciones Federales)</t>
  </si>
  <si>
    <t>Puebla: Situación de las Finanzas Públicas, 1980-2007</t>
  </si>
  <si>
    <t>Puebla: Ingresos y Gastos como porcentaje del PIB, 1980-2007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</si>
  <si>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</si>
  <si>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</si>
  <si>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</si>
  <si>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Indice de precios Implícito IPI 2003=100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</si>
  <si>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</si>
  <si>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Nota : La suma de las cifras parciales puede no coincidir con el total debido al redondeo.</t>
  </si>
  <si>
    <t>n.s: No significativo. El porcentaje excede 500 por ciento.</t>
  </si>
  <si>
    <t>n.s</t>
  </si>
  <si>
    <t>(Miles de pesos constantes, base 2003 = 100)*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</si>
</sst>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0.0000000"/>
    <numFmt numFmtId="186" formatCode="0.000000"/>
    <numFmt numFmtId="187" formatCode="0.0%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##\ ###\ ###\ ###\ ##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00000%"/>
    <numFmt numFmtId="211" formatCode="###\ ###\ ###\ ##0"/>
    <numFmt numFmtId="212" formatCode="0.000000000"/>
    <numFmt numFmtId="213" formatCode="0.0000000000"/>
    <numFmt numFmtId="214" formatCode="0.00000000"/>
    <numFmt numFmtId="215" formatCode="#,##0;[Red]#,##0"/>
    <numFmt numFmtId="216" formatCode="###\ ###\ ###\ ###0"/>
    <numFmt numFmtId="217" formatCode="###.0\ ###\ ###\ ##0"/>
    <numFmt numFmtId="218" formatCode="###.\ ###\ ###\ ##0"/>
    <numFmt numFmtId="219" formatCode="##.\ ###\ ###\ ##0"/>
    <numFmt numFmtId="220" formatCode="#.\ ###\ ###\ ##0"/>
    <numFmt numFmtId="221" formatCode=".\ ###\ ###\ ##00;"/>
    <numFmt numFmtId="222" formatCode="_-* #,##0.0_-;\-* #,##0.0_-;_-* &quot;-&quot;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184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84" fontId="7" fillId="2" borderId="0" xfId="0" applyNumberFormat="1" applyFont="1" applyFill="1" applyBorder="1" applyAlignment="1">
      <alignment vertical="center"/>
    </xf>
    <xf numFmtId="18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3" fontId="5" fillId="2" borderId="0" xfId="0" applyNumberFormat="1" applyFont="1" applyFill="1" applyBorder="1" applyAlignment="1">
      <alignment horizontal="left" vertical="center" indent="2"/>
    </xf>
    <xf numFmtId="184" fontId="5" fillId="2" borderId="0" xfId="0" applyNumberFormat="1" applyFont="1" applyFill="1" applyBorder="1" applyAlignment="1">
      <alignment horizontal="right" vertical="center"/>
    </xf>
    <xf numFmtId="184" fontId="5" fillId="2" borderId="0" xfId="0" applyNumberFormat="1" applyFont="1" applyFill="1" applyBorder="1" applyAlignment="1">
      <alignment vertical="center"/>
    </xf>
    <xf numFmtId="184" fontId="5" fillId="2" borderId="0" xfId="0" applyNumberFormat="1" applyFont="1" applyFill="1" applyAlignment="1">
      <alignment horizontal="right"/>
    </xf>
    <xf numFmtId="184" fontId="5" fillId="2" borderId="0" xfId="0" applyNumberFormat="1" applyFont="1" applyFill="1" applyAlignment="1">
      <alignment/>
    </xf>
    <xf numFmtId="184" fontId="7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wrapText="1" indent="4"/>
    </xf>
    <xf numFmtId="0" fontId="5" fillId="2" borderId="2" xfId="0" applyFont="1" applyFill="1" applyBorder="1" applyAlignment="1">
      <alignment vertical="center"/>
    </xf>
    <xf numFmtId="184" fontId="5" fillId="2" borderId="2" xfId="0" applyNumberFormat="1" applyFont="1" applyFill="1" applyBorder="1" applyAlignment="1">
      <alignment horizontal="right" vertical="center"/>
    </xf>
    <xf numFmtId="184" fontId="5" fillId="2" borderId="2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183" fontId="7" fillId="2" borderId="0" xfId="21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 vertical="center"/>
    </xf>
    <xf numFmtId="183" fontId="5" fillId="2" borderId="0" xfId="0" applyNumberFormat="1" applyFont="1" applyFill="1" applyAlignment="1">
      <alignment vertical="center"/>
    </xf>
    <xf numFmtId="183" fontId="5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2" fontId="5" fillId="2" borderId="0" xfId="0" applyNumberFormat="1" applyFont="1" applyFill="1" applyAlignment="1">
      <alignment/>
    </xf>
    <xf numFmtId="2" fontId="5" fillId="2" borderId="0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187" fontId="5" fillId="2" borderId="0" xfId="2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2" fontId="7" fillId="2" borderId="0" xfId="21" applyNumberFormat="1" applyFont="1" applyFill="1" applyBorder="1" applyAlignment="1">
      <alignment vertical="center"/>
    </xf>
    <xf numFmtId="2" fontId="5" fillId="2" borderId="0" xfId="21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vertical="center"/>
    </xf>
    <xf numFmtId="183" fontId="5" fillId="2" borderId="2" xfId="21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'[1]puebla'!#REF!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'[1]puebla'!#REF!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'[1]puebla'!#REF!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'[1]puebla'!#REF!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'[1]puebla'!#REF!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'[1]puebla'!#REF!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'[1]puebla'!#REF!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'[1]puebla'!#REF!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'[1]puebla'!#REF!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'[1]puebla'!#REF!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'[1]puebla'!#REF!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224115"/>
        <c:axId val="2017036"/>
      </c:bar3DChart>
      <c:catAx>
        <c:axId val="22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17036"/>
        <c:crosses val="autoZero"/>
        <c:auto val="1"/>
        <c:lblOffset val="100"/>
        <c:noMultiLvlLbl val="0"/>
      </c:catAx>
      <c:valAx>
        <c:axId val="2017036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2241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'[1]puebla'!#REF!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'[1]puebla'!#REF!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'[1]puebla'!#REF!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'[1]puebla'!#REF!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'[1]puebla'!#REF!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'[1]puebla'!#REF!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18153325"/>
        <c:axId val="29162198"/>
      </c:bar3DChart>
      <c:catAx>
        <c:axId val="1815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162198"/>
        <c:crosses val="autoZero"/>
        <c:auto val="1"/>
        <c:lblOffset val="100"/>
        <c:noMultiLvlLbl val="0"/>
      </c:catAx>
      <c:valAx>
        <c:axId val="29162198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18153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'[1]puebla'!#REF!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'[1]puebla'!#REF!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'[1]puebla'!#REF!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'[1]puebla'!#REF!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'[1]puebla'!#REF!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'[1]puebla'!#REF!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'[1]puebla'!#REF!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'[1]puebla'!#REF!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'[1]puebla'!#REF!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70"/>
        <c:shape val="box"/>
        <c:axId val="15494513"/>
        <c:axId val="5232890"/>
      </c:bar3DChart>
      <c:catAx>
        <c:axId val="154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32890"/>
        <c:crosses val="autoZero"/>
        <c:auto val="1"/>
        <c:lblOffset val="100"/>
        <c:noMultiLvlLbl val="0"/>
      </c:catAx>
      <c:valAx>
        <c:axId val="523289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54945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'[1]puebla'!#REF!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'[1]puebla'!#REF!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'[1]puebla'!#REF!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'[1]puebla'!#REF!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'[1]puebla'!#REF!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'[1]puebla'!#REF!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096011"/>
        <c:axId val="21210916"/>
      </c:lineChart>
      <c:catAx>
        <c:axId val="470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10916"/>
        <c:crosses val="autoZero"/>
        <c:auto val="1"/>
        <c:lblOffset val="100"/>
        <c:noMultiLvlLbl val="0"/>
      </c:catAx>
      <c:valAx>
        <c:axId val="21210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96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'[1]puebla'!#REF!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'[1]puebla'!#REF!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'[1]puebla'!#REF!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'[1]puebla'!#REF!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'[1]puebla'!#REF!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'[1]puebla'!#REF!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'[1]puebla'!#REF!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'[1]puebla'!#REF!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'[1]puebla'!#REF!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6680517"/>
        <c:axId val="40362606"/>
      </c:lineChart>
      <c:catAx>
        <c:axId val="5668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362606"/>
        <c:crosses val="autoZero"/>
        <c:auto val="1"/>
        <c:lblOffset val="100"/>
        <c:noMultiLvlLbl val="0"/>
      </c:catAx>
      <c:valAx>
        <c:axId val="4036260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6680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'[1]puebla'!#REF!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'[1]puebla'!#REF!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'[1]puebla'!#REF!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'[1]puebla'!#REF!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'[1]puebla'!#REF!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'[1]puebla'!#REF!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27719135"/>
        <c:axId val="48145624"/>
      </c:bar3DChart>
      <c:catAx>
        <c:axId val="2771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145624"/>
        <c:crosses val="autoZero"/>
        <c:auto val="1"/>
        <c:lblOffset val="100"/>
        <c:noMultiLvlLbl val="0"/>
      </c:catAx>
      <c:valAx>
        <c:axId val="48145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191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'[1]puebla'!#REF!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'[1]puebla'!#REF!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'[1]puebla'!#REF!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'[1]puebla'!#REF!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'[1]puebla'!#REF!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'[1]puebla'!#REF!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30657433"/>
        <c:axId val="7481442"/>
      </c:bar3DChart>
      <c:catAx>
        <c:axId val="3065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481442"/>
        <c:crosses val="autoZero"/>
        <c:auto val="1"/>
        <c:lblOffset val="100"/>
        <c:noMultiLvlLbl val="0"/>
      </c:catAx>
      <c:valAx>
        <c:axId val="748144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06574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</cdr:y>
    </cdr:from>
    <cdr:to>
      <cdr:x>0</cdr:x>
      <cdr:y>-536869.956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0.7395</cdr:y>
    </cdr:from>
    <cdr:to>
      <cdr:x>0</cdr:x>
      <cdr:y>-536870.1725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0.308</cdr:x>
      <cdr:y>0.25375</cdr:y>
    </cdr:from>
    <cdr:to>
      <cdr:x>0.366</cdr:x>
      <cdr:y>0.32825</cdr:y>
    </cdr:to>
    <cdr:sp>
      <cdr:nvSpPr>
        <cdr:cNvPr id="2" name="Line 2"/>
        <cdr:cNvSpPr>
          <a:spLocks/>
        </cdr:cNvSpPr>
      </cdr:nvSpPr>
      <cdr:spPr>
        <a:xfrm flipH="1" flipV="1">
          <a:off x="4962525" y="0"/>
          <a:ext cx="93345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0.1675</cdr:x>
      <cdr:y>0.25375</cdr:y>
    </cdr:from>
    <cdr:to>
      <cdr:x>0.2285</cdr:x>
      <cdr:y>0.28275</cdr:y>
    </cdr:to>
    <cdr:sp>
      <cdr:nvSpPr>
        <cdr:cNvPr id="3" name="Line 3"/>
        <cdr:cNvSpPr>
          <a:spLocks/>
        </cdr:cNvSpPr>
      </cdr:nvSpPr>
      <cdr:spPr>
        <a:xfrm flipV="1">
          <a:off x="2695575" y="0"/>
          <a:ext cx="98107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204</xdr:row>
      <xdr:rowOff>0</xdr:rowOff>
    </xdr:from>
    <xdr:to>
      <xdr:col>12</xdr:col>
      <xdr:colOff>752475</xdr:colOff>
      <xdr:row>204</xdr:row>
      <xdr:rowOff>0</xdr:rowOff>
    </xdr:to>
    <xdr:graphicFrame>
      <xdr:nvGraphicFramePr>
        <xdr:cNvPr id="1" name="Chart 1"/>
        <xdr:cNvGraphicFramePr/>
      </xdr:nvGraphicFramePr>
      <xdr:xfrm>
        <a:off x="38100" y="38481000"/>
        <a:ext cx="1348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752475</xdr:colOff>
      <xdr:row>204</xdr:row>
      <xdr:rowOff>0</xdr:rowOff>
    </xdr:from>
    <xdr:to>
      <xdr:col>18</xdr:col>
      <xdr:colOff>790575</xdr:colOff>
      <xdr:row>204</xdr:row>
      <xdr:rowOff>0</xdr:rowOff>
    </xdr:to>
    <xdr:graphicFrame>
      <xdr:nvGraphicFramePr>
        <xdr:cNvPr id="2" name="Chart 2"/>
        <xdr:cNvGraphicFramePr/>
      </xdr:nvGraphicFramePr>
      <xdr:xfrm>
        <a:off x="13525500" y="38481000"/>
        <a:ext cx="5410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14</xdr:col>
      <xdr:colOff>142875</xdr:colOff>
      <xdr:row>204</xdr:row>
      <xdr:rowOff>0</xdr:rowOff>
    </xdr:to>
    <xdr:graphicFrame>
      <xdr:nvGraphicFramePr>
        <xdr:cNvPr id="3" name="Chart 3"/>
        <xdr:cNvGraphicFramePr/>
      </xdr:nvGraphicFramePr>
      <xdr:xfrm>
        <a:off x="38100" y="38481000"/>
        <a:ext cx="14668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142875</xdr:colOff>
      <xdr:row>204</xdr:row>
      <xdr:rowOff>0</xdr:rowOff>
    </xdr:from>
    <xdr:to>
      <xdr:col>19</xdr:col>
      <xdr:colOff>523875</xdr:colOff>
      <xdr:row>204</xdr:row>
      <xdr:rowOff>0</xdr:rowOff>
    </xdr:to>
    <xdr:graphicFrame>
      <xdr:nvGraphicFramePr>
        <xdr:cNvPr id="4" name="Chart 4"/>
        <xdr:cNvGraphicFramePr/>
      </xdr:nvGraphicFramePr>
      <xdr:xfrm>
        <a:off x="14706600" y="38481000"/>
        <a:ext cx="4857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5" name="Chart 5"/>
        <xdr:cNvGraphicFramePr/>
      </xdr:nvGraphicFramePr>
      <xdr:xfrm>
        <a:off x="38100" y="38481000"/>
        <a:ext cx="161353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6" name="Chart 6"/>
        <xdr:cNvGraphicFramePr/>
      </xdr:nvGraphicFramePr>
      <xdr:xfrm>
        <a:off x="47625" y="38481000"/>
        <a:ext cx="16135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7" name="Chart 7"/>
        <xdr:cNvGraphicFramePr/>
      </xdr:nvGraphicFramePr>
      <xdr:xfrm>
        <a:off x="38100" y="38481000"/>
        <a:ext cx="161353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47625</xdr:colOff>
      <xdr:row>204</xdr:row>
      <xdr:rowOff>0</xdr:rowOff>
    </xdr:from>
    <xdr:to>
      <xdr:col>22</xdr:col>
      <xdr:colOff>0</xdr:colOff>
      <xdr:row>204</xdr:row>
      <xdr:rowOff>0</xdr:rowOff>
    </xdr:to>
    <xdr:graphicFrame>
      <xdr:nvGraphicFramePr>
        <xdr:cNvPr id="8" name="Chart 8"/>
        <xdr:cNvGraphicFramePr/>
      </xdr:nvGraphicFramePr>
      <xdr:xfrm>
        <a:off x="16402050" y="38481000"/>
        <a:ext cx="5324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9" name="Chart 9"/>
        <xdr:cNvGraphicFramePr/>
      </xdr:nvGraphicFramePr>
      <xdr:xfrm>
        <a:off x="28575" y="38481000"/>
        <a:ext cx="16154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10" name="Chart 10"/>
        <xdr:cNvGraphicFramePr/>
      </xdr:nvGraphicFramePr>
      <xdr:xfrm>
        <a:off x="47625" y="38481000"/>
        <a:ext cx="16125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11" name="Chart 11"/>
        <xdr:cNvGraphicFramePr/>
      </xdr:nvGraphicFramePr>
      <xdr:xfrm>
        <a:off x="38100" y="38481000"/>
        <a:ext cx="161448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2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BASES\INGRESOS\03-ESTADOS%2080-2002\PIB%20estatal%201980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SANDRA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o.mexico"/>
      <sheetName val="michoacán"/>
      <sheetName val="morelos"/>
      <sheetName val="nayarit"/>
      <sheetName val="nuevoleon"/>
      <sheetName val="oaxaca"/>
      <sheetName val="puebla"/>
      <sheetName val="queretaro"/>
      <sheetName val="quintanar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I"/>
      <sheetName val="PIB EST"/>
    </sheetNames>
    <sheetDataSet>
      <sheetData sheetId="1">
        <row r="28">
          <cell r="A28" t="str">
            <v>Puebla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32">
          <cell r="B32">
            <v>37665933</v>
          </cell>
          <cell r="C32">
            <v>42740138</v>
          </cell>
          <cell r="D32">
            <v>56000297</v>
          </cell>
          <cell r="E32">
            <v>78773533</v>
          </cell>
          <cell r="F32">
            <v>101479189</v>
          </cell>
          <cell r="G32">
            <v>129119652</v>
          </cell>
          <cell r="H32">
            <v>163274576</v>
          </cell>
          <cell r="I32">
            <v>187412866</v>
          </cell>
          <cell r="J32">
            <v>198867176</v>
          </cell>
          <cell r="K32">
            <v>209142847</v>
          </cell>
          <cell r="L32">
            <v>229458535</v>
          </cell>
          <cell r="M32">
            <v>247502771</v>
          </cell>
          <cell r="N32">
            <v>273253053</v>
          </cell>
          <cell r="O32">
            <v>301185835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04"/>
  <sheetViews>
    <sheetView tabSelected="1" workbookViewId="0" topLeftCell="V197">
      <selection activeCell="AC63" sqref="AC63"/>
    </sheetView>
  </sheetViews>
  <sheetFormatPr defaultColWidth="11.421875" defaultRowHeight="19.5" customHeight="1"/>
  <cols>
    <col min="1" max="1" width="43.8515625" style="1" customWidth="1"/>
    <col min="2" max="29" width="13.421875" style="1" customWidth="1"/>
    <col min="30" max="30" width="11.57421875" style="1" bestFit="1" customWidth="1"/>
    <col min="31" max="16384" width="11.421875" style="1" customWidth="1"/>
  </cols>
  <sheetData>
    <row r="1" ht="15" customHeight="1"/>
    <row r="2" spans="1:29" ht="15" customHeight="1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1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3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X4" s="3"/>
      <c r="AB4" s="4"/>
      <c r="AC4" s="4"/>
      <c r="AD4" s="1" t="s">
        <v>4</v>
      </c>
    </row>
    <row r="5" spans="1:29" ht="15" customHeight="1">
      <c r="A5" s="5" t="s">
        <v>1</v>
      </c>
      <c r="B5" s="6">
        <v>1980</v>
      </c>
      <c r="C5" s="6">
        <v>1981</v>
      </c>
      <c r="D5" s="6">
        <v>1982</v>
      </c>
      <c r="E5" s="6">
        <v>1983</v>
      </c>
      <c r="F5" s="6">
        <v>1984</v>
      </c>
      <c r="G5" s="6">
        <v>1985</v>
      </c>
      <c r="H5" s="6">
        <v>1986</v>
      </c>
      <c r="I5" s="6">
        <v>1987</v>
      </c>
      <c r="J5" s="6">
        <v>1988</v>
      </c>
      <c r="K5" s="6">
        <v>1989</v>
      </c>
      <c r="L5" s="6">
        <v>1990</v>
      </c>
      <c r="M5" s="6">
        <v>1991</v>
      </c>
      <c r="N5" s="6">
        <v>1992</v>
      </c>
      <c r="O5" s="6">
        <v>1993</v>
      </c>
      <c r="P5" s="6">
        <v>1994</v>
      </c>
      <c r="Q5" s="6">
        <v>1995</v>
      </c>
      <c r="R5" s="6">
        <v>1996</v>
      </c>
      <c r="S5" s="6">
        <v>1997</v>
      </c>
      <c r="T5" s="7">
        <v>1998</v>
      </c>
      <c r="U5" s="7">
        <v>1999</v>
      </c>
      <c r="V5" s="7">
        <v>2000</v>
      </c>
      <c r="W5" s="7">
        <v>2001</v>
      </c>
      <c r="X5" s="7">
        <v>2002</v>
      </c>
      <c r="Y5" s="6">
        <v>2003</v>
      </c>
      <c r="Z5" s="6">
        <v>2004</v>
      </c>
      <c r="AA5" s="7">
        <v>2005</v>
      </c>
      <c r="AB5" s="7">
        <v>2006</v>
      </c>
      <c r="AC5" s="7">
        <v>2007</v>
      </c>
    </row>
    <row r="6" spans="1:23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0" s="11" customFormat="1" ht="15" customHeight="1">
      <c r="A7" s="8" t="s">
        <v>19</v>
      </c>
      <c r="B7" s="9">
        <f>SUM(B8:B18)</f>
        <v>3482</v>
      </c>
      <c r="C7" s="9">
        <f aca="true" t="shared" si="0" ref="C7:AC7">SUM(C8:C18)</f>
        <v>6059</v>
      </c>
      <c r="D7" s="9">
        <f t="shared" si="0"/>
        <v>8492</v>
      </c>
      <c r="E7" s="9">
        <f t="shared" si="0"/>
        <v>19469</v>
      </c>
      <c r="F7" s="9">
        <f t="shared" si="0"/>
        <v>36634</v>
      </c>
      <c r="G7" s="9">
        <f t="shared" si="0"/>
        <v>52770</v>
      </c>
      <c r="H7" s="9">
        <f t="shared" si="0"/>
        <v>74396</v>
      </c>
      <c r="I7" s="9">
        <f t="shared" si="0"/>
        <v>206107</v>
      </c>
      <c r="J7" s="9">
        <f t="shared" si="0"/>
        <v>447113</v>
      </c>
      <c r="K7" s="9">
        <f t="shared" si="0"/>
        <v>524003.89999999997</v>
      </c>
      <c r="L7" s="9">
        <f t="shared" si="0"/>
        <v>671300.8</v>
      </c>
      <c r="M7" s="9">
        <f t="shared" si="0"/>
        <v>1011777.8</v>
      </c>
      <c r="N7" s="9">
        <f t="shared" si="0"/>
        <v>1529295.5999999996</v>
      </c>
      <c r="O7" s="9">
        <f t="shared" si="0"/>
        <v>2001736.7000000002</v>
      </c>
      <c r="P7" s="9">
        <f t="shared" si="0"/>
        <v>3270381.7</v>
      </c>
      <c r="Q7" s="9">
        <f t="shared" si="0"/>
        <v>4298333.67</v>
      </c>
      <c r="R7" s="9">
        <f t="shared" si="0"/>
        <v>5247022.9</v>
      </c>
      <c r="S7" s="9">
        <f t="shared" si="0"/>
        <v>8486302.100000001</v>
      </c>
      <c r="T7" s="9">
        <f t="shared" si="0"/>
        <v>11279487.9</v>
      </c>
      <c r="U7" s="9">
        <f t="shared" si="0"/>
        <v>15062870.499999998</v>
      </c>
      <c r="V7" s="9">
        <f t="shared" si="0"/>
        <v>19300653.6</v>
      </c>
      <c r="W7" s="9">
        <f t="shared" si="0"/>
        <v>22190758.900000002</v>
      </c>
      <c r="X7" s="9">
        <f t="shared" si="0"/>
        <v>23873824.400000002</v>
      </c>
      <c r="Y7" s="9">
        <f t="shared" si="0"/>
        <v>29074594.2</v>
      </c>
      <c r="Z7" s="9">
        <f t="shared" si="0"/>
        <v>29023936.8</v>
      </c>
      <c r="AA7" s="9">
        <f t="shared" si="0"/>
        <v>31531916.200000003</v>
      </c>
      <c r="AB7" s="9">
        <f t="shared" si="0"/>
        <v>35634208</v>
      </c>
      <c r="AC7" s="9">
        <f t="shared" si="0"/>
        <v>44686715.4</v>
      </c>
      <c r="AD7" s="10"/>
    </row>
    <row r="8" spans="1:30" ht="15" customHeight="1">
      <c r="A8" s="12" t="s">
        <v>5</v>
      </c>
      <c r="B8" s="13">
        <v>268</v>
      </c>
      <c r="C8" s="13">
        <v>217</v>
      </c>
      <c r="D8" s="13">
        <v>392</v>
      </c>
      <c r="E8" s="13">
        <v>485</v>
      </c>
      <c r="F8" s="13">
        <v>350</v>
      </c>
      <c r="G8" s="13">
        <v>448</v>
      </c>
      <c r="H8" s="13">
        <v>648</v>
      </c>
      <c r="I8" s="13">
        <v>1583</v>
      </c>
      <c r="J8" s="13">
        <v>843</v>
      </c>
      <c r="K8" s="14">
        <v>899.4</v>
      </c>
      <c r="L8" s="14">
        <v>14978.4</v>
      </c>
      <c r="M8" s="14">
        <v>23825.3</v>
      </c>
      <c r="N8" s="14">
        <v>27944.4</v>
      </c>
      <c r="O8" s="14">
        <v>33774.1</v>
      </c>
      <c r="P8" s="14">
        <v>54516.3</v>
      </c>
      <c r="Q8" s="14">
        <v>55306.49</v>
      </c>
      <c r="R8" s="14">
        <v>68495.1</v>
      </c>
      <c r="S8" s="14">
        <v>104368.8</v>
      </c>
      <c r="T8" s="14">
        <v>142327.5</v>
      </c>
      <c r="U8" s="14">
        <v>206881.9</v>
      </c>
      <c r="V8" s="14">
        <v>271023.5</v>
      </c>
      <c r="W8" s="14">
        <v>311455.3</v>
      </c>
      <c r="X8" s="15">
        <v>388673.2</v>
      </c>
      <c r="Y8" s="15">
        <v>433365.1</v>
      </c>
      <c r="Z8" s="15">
        <v>441233.2</v>
      </c>
      <c r="AA8" s="15">
        <v>496591.5</v>
      </c>
      <c r="AB8" s="16">
        <v>778618.4</v>
      </c>
      <c r="AC8" s="4">
        <v>981111.5</v>
      </c>
      <c r="AD8" s="4"/>
    </row>
    <row r="9" spans="1:30" ht="15" customHeight="1">
      <c r="A9" s="12" t="s">
        <v>6</v>
      </c>
      <c r="B9" s="13">
        <v>156</v>
      </c>
      <c r="C9" s="13">
        <v>121</v>
      </c>
      <c r="D9" s="13">
        <v>590</v>
      </c>
      <c r="E9" s="13">
        <v>382</v>
      </c>
      <c r="F9" s="13">
        <v>1130</v>
      </c>
      <c r="G9" s="13">
        <v>713</v>
      </c>
      <c r="H9" s="13">
        <v>3102</v>
      </c>
      <c r="I9" s="13">
        <v>2772</v>
      </c>
      <c r="J9" s="13">
        <v>7987</v>
      </c>
      <c r="K9" s="14">
        <v>9095.4</v>
      </c>
      <c r="L9" s="14">
        <v>18478.4</v>
      </c>
      <c r="M9" s="14">
        <v>32400.3</v>
      </c>
      <c r="N9" s="14">
        <v>58479.4</v>
      </c>
      <c r="O9" s="14">
        <v>53552.1</v>
      </c>
      <c r="P9" s="14">
        <v>82808.3</v>
      </c>
      <c r="Q9" s="14">
        <v>67147.39</v>
      </c>
      <c r="R9" s="14">
        <v>87840.6</v>
      </c>
      <c r="S9" s="14">
        <v>125920.3</v>
      </c>
      <c r="T9" s="14">
        <v>159321.3</v>
      </c>
      <c r="U9" s="14">
        <v>205077.1</v>
      </c>
      <c r="V9" s="14">
        <v>359487</v>
      </c>
      <c r="W9" s="14">
        <v>341471.1</v>
      </c>
      <c r="X9" s="15">
        <v>363108.9</v>
      </c>
      <c r="Y9" s="15">
        <v>401616.1</v>
      </c>
      <c r="Z9" s="15">
        <v>416558.4</v>
      </c>
      <c r="AA9" s="15">
        <v>506749.7</v>
      </c>
      <c r="AB9" s="16">
        <v>835855.2</v>
      </c>
      <c r="AC9" s="4">
        <v>791590</v>
      </c>
      <c r="AD9" s="4"/>
    </row>
    <row r="10" spans="1:30" ht="15" customHeight="1">
      <c r="A10" s="12" t="s">
        <v>7</v>
      </c>
      <c r="B10" s="13">
        <v>106</v>
      </c>
      <c r="C10" s="13">
        <v>290</v>
      </c>
      <c r="D10" s="13">
        <v>505</v>
      </c>
      <c r="E10" s="13">
        <v>1913</v>
      </c>
      <c r="F10" s="13">
        <v>3348</v>
      </c>
      <c r="G10" s="13">
        <v>2951</v>
      </c>
      <c r="H10" s="13">
        <v>6678</v>
      </c>
      <c r="I10" s="13">
        <v>28656</v>
      </c>
      <c r="J10" s="13">
        <v>44100</v>
      </c>
      <c r="K10" s="14">
        <v>36923.4</v>
      </c>
      <c r="L10" s="14">
        <v>39358.4</v>
      </c>
      <c r="M10" s="14">
        <v>57618.3</v>
      </c>
      <c r="N10" s="14">
        <v>110631.3</v>
      </c>
      <c r="O10" s="14">
        <v>54083.1</v>
      </c>
      <c r="P10" s="14">
        <v>93792.9</v>
      </c>
      <c r="Q10" s="14">
        <v>256040.3</v>
      </c>
      <c r="R10" s="14">
        <v>131208.2</v>
      </c>
      <c r="S10" s="14">
        <v>180727.3</v>
      </c>
      <c r="T10" s="14">
        <v>457503.9</v>
      </c>
      <c r="U10" s="14">
        <v>330572</v>
      </c>
      <c r="V10" s="14">
        <v>326727.2</v>
      </c>
      <c r="W10" s="14">
        <v>167117.8</v>
      </c>
      <c r="X10" s="15">
        <v>61792.7</v>
      </c>
      <c r="Y10" s="15">
        <v>43468</v>
      </c>
      <c r="Z10" s="15">
        <v>50544.7</v>
      </c>
      <c r="AA10" s="15">
        <v>104435.5</v>
      </c>
      <c r="AB10" s="16">
        <v>164115.8</v>
      </c>
      <c r="AC10" s="4">
        <v>179664.7</v>
      </c>
      <c r="AD10" s="4"/>
    </row>
    <row r="11" spans="1:30" ht="15" customHeight="1">
      <c r="A11" s="12" t="s">
        <v>8</v>
      </c>
      <c r="B11" s="13">
        <v>502</v>
      </c>
      <c r="C11" s="13">
        <v>513</v>
      </c>
      <c r="D11" s="13">
        <v>622</v>
      </c>
      <c r="E11" s="13">
        <v>544</v>
      </c>
      <c r="F11" s="13">
        <v>449</v>
      </c>
      <c r="G11" s="13">
        <v>937</v>
      </c>
      <c r="H11" s="13">
        <v>3500</v>
      </c>
      <c r="I11" s="13">
        <v>4068</v>
      </c>
      <c r="J11" s="13">
        <v>5102</v>
      </c>
      <c r="K11" s="14">
        <v>4376.4</v>
      </c>
      <c r="L11" s="14">
        <v>17985.4</v>
      </c>
      <c r="M11" s="14">
        <v>16260.3</v>
      </c>
      <c r="N11" s="14">
        <v>104196.3</v>
      </c>
      <c r="O11" s="14">
        <v>445054.1</v>
      </c>
      <c r="P11" s="14">
        <v>1391841.9</v>
      </c>
      <c r="Q11" s="14">
        <v>72091.3</v>
      </c>
      <c r="R11" s="14">
        <v>66750</v>
      </c>
      <c r="S11" s="14">
        <v>53349.6</v>
      </c>
      <c r="T11" s="14">
        <v>132341.9</v>
      </c>
      <c r="U11" s="14">
        <v>221647.6</v>
      </c>
      <c r="V11" s="14">
        <v>343615.3</v>
      </c>
      <c r="W11" s="14">
        <v>564699.4</v>
      </c>
      <c r="X11" s="15">
        <v>823790</v>
      </c>
      <c r="Y11" s="15">
        <v>733753.4</v>
      </c>
      <c r="Z11" s="15">
        <v>591475.9</v>
      </c>
      <c r="AA11" s="15">
        <v>413994.45</v>
      </c>
      <c r="AB11" s="16">
        <v>95999</v>
      </c>
      <c r="AC11" s="4">
        <v>134202.5</v>
      </c>
      <c r="AD11" s="4"/>
    </row>
    <row r="12" spans="1:30" ht="15" customHeight="1">
      <c r="A12" s="12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5"/>
      <c r="Y12" s="15"/>
      <c r="Z12" s="15"/>
      <c r="AA12" s="15"/>
      <c r="AB12" s="4"/>
      <c r="AC12" s="4"/>
      <c r="AD12" s="4"/>
    </row>
    <row r="13" spans="1:30" ht="15" customHeight="1">
      <c r="A13" s="12" t="s">
        <v>16</v>
      </c>
      <c r="B13" s="13">
        <v>2171</v>
      </c>
      <c r="C13" s="13">
        <v>4202</v>
      </c>
      <c r="D13" s="13">
        <v>5724</v>
      </c>
      <c r="E13" s="13">
        <v>14007</v>
      </c>
      <c r="F13" s="13">
        <v>23321</v>
      </c>
      <c r="G13" s="13">
        <v>34760</v>
      </c>
      <c r="H13" s="13">
        <v>52990</v>
      </c>
      <c r="I13" s="13">
        <v>133629</v>
      </c>
      <c r="J13" s="13">
        <v>326244</v>
      </c>
      <c r="K13" s="14">
        <v>380472.4</v>
      </c>
      <c r="L13" s="14">
        <v>560002.4</v>
      </c>
      <c r="M13" s="14">
        <v>799022</v>
      </c>
      <c r="N13" s="14">
        <v>1088273.4</v>
      </c>
      <c r="O13" s="14">
        <v>1365861.1</v>
      </c>
      <c r="P13" s="14">
        <v>1527875.3</v>
      </c>
      <c r="Q13" s="14">
        <v>1778895.39</v>
      </c>
      <c r="R13" s="14">
        <v>2660602</v>
      </c>
      <c r="S13" s="14">
        <v>4140519.4</v>
      </c>
      <c r="T13" s="14">
        <v>4410750.1</v>
      </c>
      <c r="U13" s="14">
        <v>5404774.2</v>
      </c>
      <c r="V13" s="14">
        <v>7127206.6</v>
      </c>
      <c r="W13" s="14">
        <v>7695029</v>
      </c>
      <c r="X13" s="15">
        <v>8437168.3</v>
      </c>
      <c r="Y13" s="15">
        <v>9364399.2</v>
      </c>
      <c r="Z13" s="15">
        <v>10090366.8</v>
      </c>
      <c r="AA13" s="15">
        <v>11618676.5</v>
      </c>
      <c r="AB13" s="16">
        <v>12485309.5</v>
      </c>
      <c r="AC13" s="4">
        <v>13354653.4</v>
      </c>
      <c r="AD13" s="4"/>
    </row>
    <row r="14" spans="1:30" ht="15" customHeight="1">
      <c r="A14" s="12" t="s">
        <v>33</v>
      </c>
      <c r="B14" s="13">
        <v>30</v>
      </c>
      <c r="C14" s="13">
        <v>300</v>
      </c>
      <c r="D14" s="13">
        <v>298</v>
      </c>
      <c r="E14" s="13">
        <v>789</v>
      </c>
      <c r="F14" s="13"/>
      <c r="G14" s="13"/>
      <c r="H14" s="13"/>
      <c r="I14" s="13">
        <v>30021</v>
      </c>
      <c r="J14" s="13">
        <v>19374</v>
      </c>
      <c r="K14" s="14">
        <v>15062.3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5"/>
      <c r="Y14" s="15"/>
      <c r="Z14" s="15"/>
      <c r="AA14" s="15"/>
      <c r="AB14" s="4"/>
      <c r="AC14" s="4">
        <v>3350000</v>
      </c>
      <c r="AD14" s="4"/>
    </row>
    <row r="15" spans="1:30" ht="15" customHeight="1">
      <c r="A15" s="12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>
        <v>133272.4</v>
      </c>
      <c r="W15" s="14">
        <v>443973.7</v>
      </c>
      <c r="X15" s="15">
        <v>443389.9</v>
      </c>
      <c r="Y15" s="15">
        <v>432698.9</v>
      </c>
      <c r="Z15" s="15">
        <v>211100.7</v>
      </c>
      <c r="AA15" s="15"/>
      <c r="AB15" s="4"/>
      <c r="AC15" s="4"/>
      <c r="AD15" s="4"/>
    </row>
    <row r="16" spans="1:30" ht="15" customHeight="1">
      <c r="A16" s="12" t="s">
        <v>34</v>
      </c>
      <c r="B16" s="13"/>
      <c r="C16" s="13"/>
      <c r="D16" s="13"/>
      <c r="E16" s="13"/>
      <c r="F16" s="13"/>
      <c r="G16" s="13"/>
      <c r="H16" s="13"/>
      <c r="I16" s="13"/>
      <c r="J16" s="13"/>
      <c r="K16" s="14">
        <v>892.3</v>
      </c>
      <c r="L16" s="14">
        <v>845.4</v>
      </c>
      <c r="M16" s="14">
        <v>1830.3</v>
      </c>
      <c r="N16" s="14">
        <v>1357.4</v>
      </c>
      <c r="O16" s="14">
        <v>14519.1</v>
      </c>
      <c r="P16" s="14">
        <v>16771</v>
      </c>
      <c r="Q16" s="14">
        <v>1806182.4</v>
      </c>
      <c r="R16" s="14">
        <v>2087159</v>
      </c>
      <c r="S16" s="14">
        <v>3881416.7</v>
      </c>
      <c r="T16" s="14">
        <v>5914243.8</v>
      </c>
      <c r="U16" s="14">
        <v>7802873.9</v>
      </c>
      <c r="V16" s="14">
        <v>10137175.2</v>
      </c>
      <c r="W16" s="14">
        <v>11527350.4</v>
      </c>
      <c r="X16" s="15">
        <v>12228012.9</v>
      </c>
      <c r="Y16" s="15">
        <v>14555386</v>
      </c>
      <c r="Z16" s="15">
        <v>16099267.3</v>
      </c>
      <c r="AA16" s="15">
        <v>18391468.55</v>
      </c>
      <c r="AB16" s="16">
        <v>19348538.8</v>
      </c>
      <c r="AC16" s="4">
        <v>22239427.2</v>
      </c>
      <c r="AD16" s="4"/>
    </row>
    <row r="17" spans="1:31" ht="15" customHeight="1">
      <c r="A17" s="12" t="s">
        <v>13</v>
      </c>
      <c r="B17" s="13"/>
      <c r="C17" s="13"/>
      <c r="D17" s="13"/>
      <c r="E17" s="13"/>
      <c r="F17" s="13">
        <v>3950</v>
      </c>
      <c r="G17" s="13">
        <v>9621</v>
      </c>
      <c r="H17" s="13"/>
      <c r="I17" s="13"/>
      <c r="J17" s="13">
        <v>1256</v>
      </c>
      <c r="K17" s="13"/>
      <c r="L17" s="13"/>
      <c r="M17" s="13"/>
      <c r="N17" s="13"/>
      <c r="O17" s="13"/>
      <c r="P17" s="13"/>
      <c r="Q17" s="13"/>
      <c r="R17" s="13"/>
      <c r="S17" s="13"/>
      <c r="T17" s="14">
        <v>62999.4</v>
      </c>
      <c r="U17" s="14">
        <v>36001.2</v>
      </c>
      <c r="V17" s="14">
        <v>29719.8</v>
      </c>
      <c r="W17" s="14">
        <v>190231.6</v>
      </c>
      <c r="X17" s="15">
        <v>461926.4</v>
      </c>
      <c r="Y17" s="15">
        <v>2531360.3</v>
      </c>
      <c r="Z17" s="15">
        <v>465293.5</v>
      </c>
      <c r="AA17" s="15"/>
      <c r="AB17" s="16">
        <v>1925771.3</v>
      </c>
      <c r="AC17" s="4">
        <v>3656066.1</v>
      </c>
      <c r="AD17" s="4"/>
      <c r="AE17" s="1" t="s">
        <v>4</v>
      </c>
    </row>
    <row r="18" spans="1:30" ht="15" customHeight="1">
      <c r="A18" s="12" t="s">
        <v>14</v>
      </c>
      <c r="B18" s="13">
        <v>249</v>
      </c>
      <c r="C18" s="13">
        <v>416</v>
      </c>
      <c r="D18" s="13">
        <v>361</v>
      </c>
      <c r="E18" s="13">
        <v>1349</v>
      </c>
      <c r="F18" s="13">
        <v>4086</v>
      </c>
      <c r="G18" s="13">
        <v>3340</v>
      </c>
      <c r="H18" s="13">
        <v>7478</v>
      </c>
      <c r="I18" s="13">
        <v>5378</v>
      </c>
      <c r="J18" s="13">
        <v>42207</v>
      </c>
      <c r="K18" s="14">
        <v>76282.3</v>
      </c>
      <c r="L18" s="14">
        <v>19652.4</v>
      </c>
      <c r="M18" s="14">
        <v>80821.3</v>
      </c>
      <c r="N18" s="14">
        <v>138413.4</v>
      </c>
      <c r="O18" s="14">
        <v>34893.1</v>
      </c>
      <c r="P18" s="14">
        <v>102776</v>
      </c>
      <c r="Q18" s="14">
        <v>262670.4</v>
      </c>
      <c r="R18" s="14">
        <v>144968</v>
      </c>
      <c r="S18" s="13"/>
      <c r="T18" s="13"/>
      <c r="U18" s="14">
        <v>855042.6</v>
      </c>
      <c r="V18" s="14">
        <v>572426.6</v>
      </c>
      <c r="W18" s="14">
        <v>949430.6</v>
      </c>
      <c r="X18" s="15">
        <v>665962.1</v>
      </c>
      <c r="Y18" s="15">
        <v>578547.2</v>
      </c>
      <c r="Z18" s="15">
        <v>658096.3</v>
      </c>
      <c r="AA18" s="15"/>
      <c r="AB18" s="4"/>
      <c r="AC18" s="4"/>
      <c r="AD18" s="4"/>
    </row>
    <row r="19" spans="1:30" ht="15" customHeight="1">
      <c r="A19" s="2"/>
      <c r="B19" s="13"/>
      <c r="C19" s="13"/>
      <c r="D19" s="13"/>
      <c r="E19" s="13"/>
      <c r="F19" s="13"/>
      <c r="G19" s="13"/>
      <c r="H19" s="13"/>
      <c r="I19" s="13"/>
      <c r="J19" s="1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5"/>
      <c r="Y19" s="15"/>
      <c r="Z19" s="15"/>
      <c r="AA19" s="15"/>
      <c r="AB19" s="4"/>
      <c r="AC19" s="4"/>
      <c r="AD19" s="4"/>
    </row>
    <row r="20" spans="1:30" s="11" customFormat="1" ht="15" customHeight="1">
      <c r="A20" s="8" t="s">
        <v>20</v>
      </c>
      <c r="B20" s="9">
        <f>SUM(B21:B35)</f>
        <v>3482</v>
      </c>
      <c r="C20" s="9">
        <f aca="true" t="shared" si="1" ref="C20:W20">SUM(C21:C35)</f>
        <v>6059</v>
      </c>
      <c r="D20" s="9">
        <f t="shared" si="1"/>
        <v>8492</v>
      </c>
      <c r="E20" s="9">
        <f t="shared" si="1"/>
        <v>19469</v>
      </c>
      <c r="F20" s="9">
        <f t="shared" si="1"/>
        <v>36634</v>
      </c>
      <c r="G20" s="9">
        <f t="shared" si="1"/>
        <v>52770</v>
      </c>
      <c r="H20" s="9">
        <f t="shared" si="1"/>
        <v>74396</v>
      </c>
      <c r="I20" s="9">
        <f t="shared" si="1"/>
        <v>206107</v>
      </c>
      <c r="J20" s="9">
        <f t="shared" si="1"/>
        <v>447113</v>
      </c>
      <c r="K20" s="9">
        <f t="shared" si="1"/>
        <v>524003.8</v>
      </c>
      <c r="L20" s="9">
        <f t="shared" si="1"/>
        <v>671301</v>
      </c>
      <c r="M20" s="9">
        <f t="shared" si="1"/>
        <v>1011777.5000000002</v>
      </c>
      <c r="N20" s="9">
        <f t="shared" si="1"/>
        <v>1529295.6</v>
      </c>
      <c r="O20" s="9">
        <f t="shared" si="1"/>
        <v>2001736.58</v>
      </c>
      <c r="P20" s="9">
        <f t="shared" si="1"/>
        <v>3270381.7869999995</v>
      </c>
      <c r="Q20" s="9">
        <f t="shared" si="1"/>
        <v>4298333.5</v>
      </c>
      <c r="R20" s="9">
        <f t="shared" si="1"/>
        <v>5247022.57</v>
      </c>
      <c r="S20" s="9">
        <f t="shared" si="1"/>
        <v>8486302.1</v>
      </c>
      <c r="T20" s="9">
        <f t="shared" si="1"/>
        <v>11279487.899999999</v>
      </c>
      <c r="U20" s="9">
        <f t="shared" si="1"/>
        <v>15062870.499999998</v>
      </c>
      <c r="V20" s="9">
        <f t="shared" si="1"/>
        <v>19300653.6</v>
      </c>
      <c r="W20" s="9">
        <f t="shared" si="1"/>
        <v>22190758.9</v>
      </c>
      <c r="X20" s="17">
        <f>X21+X25+X28+X31+X32+X33+X34</f>
        <v>23873824.4</v>
      </c>
      <c r="Y20" s="17">
        <f>Y21+Y25+Y28+Y31+Y32+Y33+Y34+Y35</f>
        <v>29074594.2</v>
      </c>
      <c r="Z20" s="17">
        <f>Z21+Z25+Z28+Z31+Z32+Z33+Z34+Z35</f>
        <v>29023936.8</v>
      </c>
      <c r="AA20" s="17">
        <f>AA21+AA25+AA28+AA31+AA32+AA33+AA34+AA35</f>
        <v>31531916.200000003</v>
      </c>
      <c r="AB20" s="17">
        <f>AB21+AB25+AB28+AB31+AB32+AB33+AB34+AB35</f>
        <v>35634208</v>
      </c>
      <c r="AC20" s="17">
        <f>AC21+AC25+AC28+AC31+AC32+AC33+AC34+AC35</f>
        <v>44686715.4</v>
      </c>
      <c r="AD20" s="10"/>
    </row>
    <row r="21" spans="1:30" ht="15" customHeight="1">
      <c r="A21" s="18" t="s">
        <v>32</v>
      </c>
      <c r="B21" s="13">
        <v>3138</v>
      </c>
      <c r="C21" s="13">
        <v>5085</v>
      </c>
      <c r="D21" s="13">
        <v>7477</v>
      </c>
      <c r="E21" s="13">
        <v>9887</v>
      </c>
      <c r="F21" s="13">
        <v>19138</v>
      </c>
      <c r="G21" s="13">
        <v>25585</v>
      </c>
      <c r="H21" s="13">
        <v>27685</v>
      </c>
      <c r="I21" s="13">
        <v>67655</v>
      </c>
      <c r="J21" s="13">
        <v>149036</v>
      </c>
      <c r="K21" s="14">
        <v>225195.2</v>
      </c>
      <c r="L21" s="14">
        <v>277896.2</v>
      </c>
      <c r="M21" s="14">
        <v>408886</v>
      </c>
      <c r="N21" s="14">
        <v>572345.2</v>
      </c>
      <c r="O21" s="14">
        <v>775389.4</v>
      </c>
      <c r="P21" s="14">
        <v>766630.486</v>
      </c>
      <c r="Q21" s="14">
        <v>1031052.7</v>
      </c>
      <c r="R21" s="14">
        <v>3339974.39</v>
      </c>
      <c r="S21" s="14">
        <v>4423515</v>
      </c>
      <c r="T21" s="14">
        <v>5760168.8</v>
      </c>
      <c r="U21" s="14">
        <v>7017183.5</v>
      </c>
      <c r="V21" s="14">
        <v>8964782.9</v>
      </c>
      <c r="W21" s="14">
        <v>9742909.5</v>
      </c>
      <c r="X21" s="15">
        <f aca="true" t="shared" si="2" ref="X21:AC21">SUM(X22:X24)</f>
        <v>11114458.7</v>
      </c>
      <c r="Y21" s="15">
        <f t="shared" si="2"/>
        <v>12401163.5</v>
      </c>
      <c r="Z21" s="15">
        <f t="shared" si="2"/>
        <v>13235302.25</v>
      </c>
      <c r="AA21" s="15">
        <f t="shared" si="2"/>
        <v>13956961.6</v>
      </c>
      <c r="AB21" s="15">
        <f t="shared" si="2"/>
        <v>15823946.7</v>
      </c>
      <c r="AC21" s="15">
        <f t="shared" si="2"/>
        <v>17394023.2</v>
      </c>
      <c r="AD21" s="4"/>
    </row>
    <row r="22" spans="1:30" ht="15" customHeight="1">
      <c r="A22" s="19" t="s">
        <v>24</v>
      </c>
      <c r="B22" s="13"/>
      <c r="C22" s="13"/>
      <c r="D22" s="13"/>
      <c r="E22" s="13"/>
      <c r="F22" s="13"/>
      <c r="G22" s="13"/>
      <c r="H22" s="13"/>
      <c r="I22" s="13"/>
      <c r="J22" s="13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5">
        <v>9396832.6</v>
      </c>
      <c r="Y22" s="15">
        <v>10491567</v>
      </c>
      <c r="Z22" s="15">
        <v>11540801.9</v>
      </c>
      <c r="AA22" s="15">
        <v>12058332.3</v>
      </c>
      <c r="AB22" s="16">
        <v>13589055.6</v>
      </c>
      <c r="AC22" s="4">
        <v>15041606.4</v>
      </c>
      <c r="AD22" s="4"/>
    </row>
    <row r="23" spans="1:30" ht="15" customHeight="1">
      <c r="A23" s="19" t="s">
        <v>25</v>
      </c>
      <c r="B23" s="13"/>
      <c r="C23" s="13"/>
      <c r="D23" s="13"/>
      <c r="E23" s="13"/>
      <c r="F23" s="13"/>
      <c r="G23" s="13"/>
      <c r="H23" s="13"/>
      <c r="I23" s="13"/>
      <c r="J23" s="13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>
        <v>307568.9</v>
      </c>
      <c r="Y23" s="15">
        <v>371903.1</v>
      </c>
      <c r="Z23" s="15">
        <v>269855.85</v>
      </c>
      <c r="AA23" s="15">
        <v>299619.7</v>
      </c>
      <c r="AB23" s="16">
        <v>372395.2</v>
      </c>
      <c r="AC23" s="4">
        <v>412982.4</v>
      </c>
      <c r="AD23" s="4"/>
    </row>
    <row r="24" spans="1:30" ht="15" customHeight="1">
      <c r="A24" s="19" t="s">
        <v>26</v>
      </c>
      <c r="B24" s="13"/>
      <c r="C24" s="13"/>
      <c r="D24" s="13"/>
      <c r="E24" s="13"/>
      <c r="F24" s="13"/>
      <c r="G24" s="13"/>
      <c r="H24" s="13"/>
      <c r="I24" s="13"/>
      <c r="J24" s="13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5">
        <v>1410057.2</v>
      </c>
      <c r="Y24" s="15">
        <v>1537693.4</v>
      </c>
      <c r="Z24" s="15">
        <v>1424644.5</v>
      </c>
      <c r="AA24" s="15">
        <v>1599009.6</v>
      </c>
      <c r="AB24" s="16">
        <v>1862495.9</v>
      </c>
      <c r="AC24" s="4">
        <v>1939434.4</v>
      </c>
      <c r="AD24" s="4"/>
    </row>
    <row r="25" spans="1:30" ht="15" customHeight="1">
      <c r="A25" s="18" t="s">
        <v>17</v>
      </c>
      <c r="B25" s="13">
        <v>0</v>
      </c>
      <c r="C25" s="13">
        <v>974</v>
      </c>
      <c r="D25" s="13">
        <v>1015</v>
      </c>
      <c r="E25" s="13">
        <v>2522</v>
      </c>
      <c r="F25" s="13">
        <v>5474</v>
      </c>
      <c r="G25" s="13">
        <v>6696</v>
      </c>
      <c r="H25" s="13">
        <v>10062</v>
      </c>
      <c r="I25" s="13">
        <v>30715</v>
      </c>
      <c r="J25" s="13">
        <v>112686</v>
      </c>
      <c r="K25" s="14">
        <v>111463.2</v>
      </c>
      <c r="L25" s="14">
        <v>147638.2</v>
      </c>
      <c r="M25" s="14">
        <v>215895.3</v>
      </c>
      <c r="N25" s="14">
        <v>575565.2</v>
      </c>
      <c r="O25" s="14">
        <v>370561.4</v>
      </c>
      <c r="P25" s="14">
        <v>526497.993</v>
      </c>
      <c r="Q25" s="14">
        <v>2144860.6</v>
      </c>
      <c r="R25" s="14">
        <v>881994.49</v>
      </c>
      <c r="S25" s="14">
        <v>939820.6</v>
      </c>
      <c r="T25" s="14">
        <v>868329.8</v>
      </c>
      <c r="U25" s="14">
        <v>828403</v>
      </c>
      <c r="V25" s="14">
        <v>1353981.4</v>
      </c>
      <c r="W25" s="14">
        <v>1871826.7</v>
      </c>
      <c r="X25" s="15">
        <f aca="true" t="shared" si="3" ref="X25:AC25">SUM(X26:X27)</f>
        <v>1369371.8</v>
      </c>
      <c r="Y25" s="15">
        <f t="shared" si="3"/>
        <v>2951920.6</v>
      </c>
      <c r="Z25" s="15">
        <f t="shared" si="3"/>
        <v>1122610.2</v>
      </c>
      <c r="AA25" s="15">
        <f t="shared" si="3"/>
        <v>2132228.7</v>
      </c>
      <c r="AB25" s="15">
        <f t="shared" si="3"/>
        <v>3737963.9000000004</v>
      </c>
      <c r="AC25" s="15">
        <f t="shared" si="3"/>
        <v>6830234.6</v>
      </c>
      <c r="AD25" s="4"/>
    </row>
    <row r="26" spans="1:30" ht="15" customHeight="1">
      <c r="A26" s="20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5">
        <v>292068</v>
      </c>
      <c r="Y26" s="15">
        <v>285337.1</v>
      </c>
      <c r="Z26" s="15">
        <v>58406.4</v>
      </c>
      <c r="AA26" s="15">
        <v>132279.1</v>
      </c>
      <c r="AB26" s="16">
        <v>310975.2</v>
      </c>
      <c r="AC26" s="4">
        <v>249748.8</v>
      </c>
      <c r="AD26" s="4"/>
    </row>
    <row r="27" spans="1:30" ht="15" customHeight="1">
      <c r="A27" s="20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5">
        <v>1077303.8</v>
      </c>
      <c r="Y27" s="15">
        <v>2666583.5</v>
      </c>
      <c r="Z27" s="15">
        <v>1064203.8</v>
      </c>
      <c r="AA27" s="15">
        <v>1999949.6</v>
      </c>
      <c r="AB27" s="16">
        <v>3426988.7</v>
      </c>
      <c r="AC27" s="4">
        <v>6580485.8</v>
      </c>
      <c r="AD27" s="4"/>
    </row>
    <row r="28" spans="1:30" ht="15" customHeight="1">
      <c r="A28" s="18" t="s">
        <v>18</v>
      </c>
      <c r="B28" s="13">
        <v>0</v>
      </c>
      <c r="C28" s="13">
        <v>0</v>
      </c>
      <c r="D28" s="13">
        <v>0</v>
      </c>
      <c r="E28" s="13">
        <v>2974</v>
      </c>
      <c r="F28" s="13">
        <v>6409</v>
      </c>
      <c r="G28" s="13">
        <v>9972</v>
      </c>
      <c r="H28" s="13">
        <v>21709</v>
      </c>
      <c r="I28" s="13">
        <v>52650</v>
      </c>
      <c r="J28" s="13">
        <v>113836</v>
      </c>
      <c r="K28" s="14">
        <v>162575.2</v>
      </c>
      <c r="L28" s="14">
        <v>175270.2</v>
      </c>
      <c r="M28" s="14">
        <v>243275.3</v>
      </c>
      <c r="N28" s="14">
        <v>374246.3</v>
      </c>
      <c r="O28" s="14">
        <v>670718.4</v>
      </c>
      <c r="P28" s="14">
        <v>1619637.408</v>
      </c>
      <c r="Q28" s="14">
        <v>843812.2</v>
      </c>
      <c r="R28" s="14">
        <v>978344.29</v>
      </c>
      <c r="S28" s="14">
        <v>1692727.2</v>
      </c>
      <c r="T28" s="14">
        <v>4532614.3</v>
      </c>
      <c r="U28" s="14">
        <v>6114351.6</v>
      </c>
      <c r="V28" s="14">
        <v>8087932.7</v>
      </c>
      <c r="W28" s="14">
        <v>9309453.1</v>
      </c>
      <c r="X28" s="15">
        <f aca="true" t="shared" si="4" ref="X28:AC28">SUM(X29:X30)</f>
        <v>10224412.9</v>
      </c>
      <c r="Y28" s="15">
        <f t="shared" si="4"/>
        <v>11710751.2</v>
      </c>
      <c r="Z28" s="15">
        <f t="shared" si="4"/>
        <v>11852283.399999999</v>
      </c>
      <c r="AA28" s="15">
        <f t="shared" si="4"/>
        <v>12944448.8</v>
      </c>
      <c r="AB28" s="15">
        <f t="shared" si="4"/>
        <v>15416763.5</v>
      </c>
      <c r="AC28" s="15">
        <f t="shared" si="4"/>
        <v>17890191</v>
      </c>
      <c r="AD28" s="4"/>
    </row>
    <row r="29" spans="1:30" ht="15" customHeight="1">
      <c r="A29" s="19" t="s">
        <v>29</v>
      </c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5">
        <v>5856086.7</v>
      </c>
      <c r="Y29" s="15">
        <v>6553073</v>
      </c>
      <c r="Z29" s="15">
        <v>6427218.8</v>
      </c>
      <c r="AA29" s="15">
        <v>7153453.2</v>
      </c>
      <c r="AB29" s="16">
        <v>8713943.9</v>
      </c>
      <c r="AC29" s="4">
        <v>10875630.1</v>
      </c>
      <c r="AD29" s="4"/>
    </row>
    <row r="30" spans="1:30" ht="15" customHeight="1">
      <c r="A30" s="19" t="s">
        <v>30</v>
      </c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5">
        <v>4368326.2</v>
      </c>
      <c r="Y30" s="15">
        <v>5157678.2</v>
      </c>
      <c r="Z30" s="15">
        <v>5425064.6</v>
      </c>
      <c r="AA30" s="15">
        <v>5790995.6</v>
      </c>
      <c r="AB30" s="16">
        <v>6702819.6</v>
      </c>
      <c r="AC30" s="4">
        <v>7014560.9</v>
      </c>
      <c r="AD30" s="4"/>
    </row>
    <row r="31" spans="1:30" ht="15" customHeight="1">
      <c r="A31" s="18" t="s">
        <v>15</v>
      </c>
      <c r="B31" s="13">
        <v>13</v>
      </c>
      <c r="C31" s="13"/>
      <c r="D31" s="13"/>
      <c r="E31" s="13"/>
      <c r="F31" s="13"/>
      <c r="G31" s="13"/>
      <c r="H31" s="13">
        <v>606</v>
      </c>
      <c r="I31" s="13">
        <v>3888</v>
      </c>
      <c r="J31" s="13">
        <v>2191</v>
      </c>
      <c r="K31" s="14">
        <v>5118.1</v>
      </c>
      <c r="L31" s="14">
        <v>20202.2</v>
      </c>
      <c r="M31" s="14">
        <v>12789.3</v>
      </c>
      <c r="N31" s="14">
        <v>2070.3</v>
      </c>
      <c r="O31" s="14">
        <v>10917.4</v>
      </c>
      <c r="P31" s="14">
        <v>15427.3</v>
      </c>
      <c r="Q31" s="14">
        <v>133640</v>
      </c>
      <c r="R31" s="14">
        <v>23572.2</v>
      </c>
      <c r="S31" s="14">
        <v>16535.1</v>
      </c>
      <c r="T31" s="14">
        <v>9412</v>
      </c>
      <c r="U31" s="14">
        <v>371667.2</v>
      </c>
      <c r="V31" s="14">
        <v>19528.1</v>
      </c>
      <c r="W31" s="14">
        <v>156990.1</v>
      </c>
      <c r="X31" s="15">
        <v>53643.7</v>
      </c>
      <c r="Y31" s="15">
        <v>702449.2</v>
      </c>
      <c r="Z31" s="15">
        <v>106146.85</v>
      </c>
      <c r="AA31" s="15">
        <v>1265289.8</v>
      </c>
      <c r="AB31" s="16">
        <v>167733.1</v>
      </c>
      <c r="AC31" s="4">
        <v>2060017.1</v>
      </c>
      <c r="AD31" s="4"/>
    </row>
    <row r="32" spans="1:30" ht="15" customHeight="1">
      <c r="A32" s="18" t="s">
        <v>14</v>
      </c>
      <c r="B32" s="13">
        <v>331</v>
      </c>
      <c r="C32" s="13"/>
      <c r="D32" s="13"/>
      <c r="E32" s="13">
        <v>4086</v>
      </c>
      <c r="F32" s="13">
        <v>3340</v>
      </c>
      <c r="G32" s="13">
        <v>7478</v>
      </c>
      <c r="H32" s="13">
        <v>6243</v>
      </c>
      <c r="I32" s="13">
        <v>51199</v>
      </c>
      <c r="J32" s="13">
        <v>69364</v>
      </c>
      <c r="K32" s="14">
        <v>19652.1</v>
      </c>
      <c r="L32" s="14">
        <v>50294.2</v>
      </c>
      <c r="M32" s="14">
        <v>127289.3</v>
      </c>
      <c r="N32" s="14">
        <v>1032.3</v>
      </c>
      <c r="O32" s="14">
        <v>117814.49</v>
      </c>
      <c r="P32" s="14">
        <v>284857.3</v>
      </c>
      <c r="Q32" s="14">
        <v>144968</v>
      </c>
      <c r="R32" s="14">
        <v>23137.2</v>
      </c>
      <c r="S32" s="14">
        <v>1413704.2</v>
      </c>
      <c r="T32" s="14">
        <v>108963</v>
      </c>
      <c r="U32" s="14">
        <v>731265.2</v>
      </c>
      <c r="V32" s="14">
        <v>874428.5</v>
      </c>
      <c r="W32" s="14">
        <v>679962.1</v>
      </c>
      <c r="X32" s="15">
        <v>123935.3</v>
      </c>
      <c r="Y32" s="15">
        <v>658096.3</v>
      </c>
      <c r="Z32" s="15">
        <v>248968.3</v>
      </c>
      <c r="AA32" s="15">
        <v>942545.7</v>
      </c>
      <c r="AB32" s="16">
        <v>368.8</v>
      </c>
      <c r="AC32" s="4">
        <v>444.1</v>
      </c>
      <c r="AD32" s="4"/>
    </row>
    <row r="33" spans="1:31" ht="15" customHeight="1">
      <c r="A33" s="18" t="s">
        <v>11</v>
      </c>
      <c r="B33" s="13"/>
      <c r="C33" s="13"/>
      <c r="D33" s="13"/>
      <c r="E33" s="13"/>
      <c r="F33" s="13">
        <v>2273</v>
      </c>
      <c r="G33" s="13">
        <v>3039</v>
      </c>
      <c r="H33" s="13">
        <v>8091</v>
      </c>
      <c r="I33" s="13"/>
      <c r="J33" s="13"/>
      <c r="K33" s="13"/>
      <c r="L33" s="13"/>
      <c r="M33" s="14">
        <v>3642.3</v>
      </c>
      <c r="N33" s="14">
        <v>4036.3</v>
      </c>
      <c r="O33" s="14">
        <v>56335.49</v>
      </c>
      <c r="P33" s="14">
        <v>57331.3</v>
      </c>
      <c r="Q33" s="13"/>
      <c r="R33" s="13"/>
      <c r="S33" s="13"/>
      <c r="T33" s="13"/>
      <c r="U33" s="13"/>
      <c r="V33" s="13"/>
      <c r="W33" s="14">
        <v>429389.9</v>
      </c>
      <c r="X33" s="15">
        <v>743281</v>
      </c>
      <c r="Y33" s="15">
        <v>211100.7</v>
      </c>
      <c r="Z33" s="15">
        <v>440966.3</v>
      </c>
      <c r="AA33" s="15"/>
      <c r="AB33" s="4"/>
      <c r="AC33" s="4"/>
      <c r="AD33" s="4"/>
      <c r="AE33" s="1" t="s">
        <v>4</v>
      </c>
    </row>
    <row r="34" spans="1:30" ht="15" customHeight="1">
      <c r="A34" s="18" t="s">
        <v>21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5">
        <v>244721</v>
      </c>
      <c r="Y34" s="15">
        <v>230191.6</v>
      </c>
      <c r="Z34" s="15">
        <v>261716.2</v>
      </c>
      <c r="AA34" s="15">
        <v>282916.6</v>
      </c>
      <c r="AB34" s="16">
        <v>487432</v>
      </c>
      <c r="AC34" s="4">
        <v>511805.4</v>
      </c>
      <c r="AD34" s="4"/>
    </row>
    <row r="35" spans="1:30" ht="15" customHeight="1">
      <c r="A35" s="18" t="s">
        <v>22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>
        <v>227.5</v>
      </c>
      <c r="X35" s="15"/>
      <c r="Y35" s="15">
        <v>208921.1</v>
      </c>
      <c r="Z35" s="15">
        <v>1755943.3</v>
      </c>
      <c r="AA35" s="15">
        <v>7525</v>
      </c>
      <c r="AB35" s="4"/>
      <c r="AC35" s="4"/>
      <c r="AD35" s="4"/>
    </row>
    <row r="36" spans="1:30" ht="1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4"/>
    </row>
    <row r="37" spans="1:23" s="2" customFormat="1" ht="15" customHeight="1">
      <c r="A37" s="24" t="s">
        <v>37</v>
      </c>
      <c r="N37" s="25"/>
      <c r="O37" s="25"/>
      <c r="P37" s="25"/>
      <c r="Q37" s="25"/>
      <c r="R37" s="25"/>
      <c r="S37" s="25"/>
      <c r="T37" s="25"/>
      <c r="U37" s="25"/>
      <c r="V37" s="1"/>
      <c r="W37" s="1"/>
    </row>
    <row r="38" spans="1:23" s="2" customFormat="1" ht="15" customHeight="1">
      <c r="A38" s="24" t="s">
        <v>38</v>
      </c>
      <c r="N38" s="25"/>
      <c r="O38" s="25"/>
      <c r="P38" s="25"/>
      <c r="Q38" s="25"/>
      <c r="R38" s="25"/>
      <c r="S38" s="25"/>
      <c r="T38" s="25"/>
      <c r="U38" s="25"/>
      <c r="V38" s="1"/>
      <c r="W38" s="1"/>
    </row>
    <row r="39" spans="1:29" s="2" customFormat="1" ht="15" customHeight="1">
      <c r="A39" s="24" t="s">
        <v>31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5"/>
      <c r="Q39" s="25"/>
      <c r="R39" s="25"/>
      <c r="S39" s="25"/>
      <c r="T39" s="25"/>
      <c r="U39" s="25"/>
      <c r="V39" s="1"/>
      <c r="W39" s="1"/>
      <c r="AC39" s="2" t="s">
        <v>4</v>
      </c>
    </row>
    <row r="40" ht="15" customHeight="1">
      <c r="A40" s="27" t="s">
        <v>39</v>
      </c>
    </row>
    <row r="41" ht="15" customHeight="1"/>
    <row r="42" ht="15" customHeight="1"/>
    <row r="43" ht="15" customHeight="1"/>
    <row r="44" spans="1:29" ht="15" customHeight="1">
      <c r="A44" s="48" t="s">
        <v>35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</row>
    <row r="45" spans="1:29" ht="15" customHeight="1">
      <c r="A45" s="49" t="s">
        <v>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  <row r="46" spans="1:1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9" ht="15" customHeight="1">
      <c r="A47" s="5" t="s">
        <v>1</v>
      </c>
      <c r="B47" s="6">
        <v>1980</v>
      </c>
      <c r="C47" s="6">
        <v>1981</v>
      </c>
      <c r="D47" s="6">
        <v>1982</v>
      </c>
      <c r="E47" s="6">
        <v>1983</v>
      </c>
      <c r="F47" s="6">
        <v>1984</v>
      </c>
      <c r="G47" s="6">
        <v>1985</v>
      </c>
      <c r="H47" s="6">
        <v>1986</v>
      </c>
      <c r="I47" s="6">
        <v>1987</v>
      </c>
      <c r="J47" s="6">
        <v>1988</v>
      </c>
      <c r="K47" s="6">
        <v>1989</v>
      </c>
      <c r="L47" s="6">
        <v>1990</v>
      </c>
      <c r="M47" s="6">
        <v>1991</v>
      </c>
      <c r="N47" s="6">
        <v>1992</v>
      </c>
      <c r="O47" s="6">
        <v>1993</v>
      </c>
      <c r="P47" s="6">
        <v>1994</v>
      </c>
      <c r="Q47" s="6">
        <v>1995</v>
      </c>
      <c r="R47" s="6">
        <v>1996</v>
      </c>
      <c r="S47" s="6">
        <v>1997</v>
      </c>
      <c r="T47" s="7">
        <v>1998</v>
      </c>
      <c r="U47" s="7">
        <v>1999</v>
      </c>
      <c r="V47" s="7">
        <v>2000</v>
      </c>
      <c r="W47" s="7">
        <v>2001</v>
      </c>
      <c r="X47" s="7">
        <v>2002</v>
      </c>
      <c r="Y47" s="7">
        <v>2003</v>
      </c>
      <c r="Z47" s="7">
        <v>2004</v>
      </c>
      <c r="AA47" s="7">
        <v>2005</v>
      </c>
      <c r="AB47" s="7">
        <v>2006</v>
      </c>
      <c r="AC47" s="7">
        <v>2007</v>
      </c>
    </row>
    <row r="48" spans="1:22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9" s="11" customFormat="1" ht="15" customHeight="1">
      <c r="A49" s="8" t="s">
        <v>19</v>
      </c>
      <c r="B49" s="28">
        <f>SUM(B50:B60)</f>
        <v>100.00000000000001</v>
      </c>
      <c r="C49" s="28">
        <f>SUM(C50:C60)</f>
        <v>99.99999999999999</v>
      </c>
      <c r="D49" s="28">
        <f>SUM(D50:D60)</f>
        <v>100.00000000000001</v>
      </c>
      <c r="E49" s="28">
        <f aca="true" t="shared" si="5" ref="E49:AB49">SUM(E50:E60)</f>
        <v>100</v>
      </c>
      <c r="F49" s="28">
        <f t="shared" si="5"/>
        <v>100</v>
      </c>
      <c r="G49" s="28">
        <f t="shared" si="5"/>
        <v>100</v>
      </c>
      <c r="H49" s="28">
        <f t="shared" si="5"/>
        <v>100</v>
      </c>
      <c r="I49" s="28">
        <f t="shared" si="5"/>
        <v>99.99999999999999</v>
      </c>
      <c r="J49" s="28">
        <f t="shared" si="5"/>
        <v>100</v>
      </c>
      <c r="K49" s="28">
        <f t="shared" si="5"/>
        <v>100.00000000000001</v>
      </c>
      <c r="L49" s="28">
        <f t="shared" si="5"/>
        <v>99.99999999999999</v>
      </c>
      <c r="M49" s="28">
        <f t="shared" si="5"/>
        <v>99.99999999999999</v>
      </c>
      <c r="N49" s="28">
        <f t="shared" si="5"/>
        <v>100.00000000000003</v>
      </c>
      <c r="O49" s="28">
        <f t="shared" si="5"/>
        <v>99.99999999999999</v>
      </c>
      <c r="P49" s="28">
        <f t="shared" si="5"/>
        <v>99.99999999999999</v>
      </c>
      <c r="Q49" s="28">
        <f t="shared" si="5"/>
        <v>99.99999999999999</v>
      </c>
      <c r="R49" s="28">
        <f t="shared" si="5"/>
        <v>99.99999999999999</v>
      </c>
      <c r="S49" s="28">
        <f t="shared" si="5"/>
        <v>99.99999999999997</v>
      </c>
      <c r="T49" s="28">
        <f t="shared" si="5"/>
        <v>100</v>
      </c>
      <c r="U49" s="28">
        <f t="shared" si="5"/>
        <v>100.00000000000001</v>
      </c>
      <c r="V49" s="28">
        <f t="shared" si="5"/>
        <v>99.99999999999997</v>
      </c>
      <c r="W49" s="28">
        <f t="shared" si="5"/>
        <v>100</v>
      </c>
      <c r="X49" s="28">
        <f t="shared" si="5"/>
        <v>100</v>
      </c>
      <c r="Y49" s="28">
        <f t="shared" si="5"/>
        <v>100</v>
      </c>
      <c r="Z49" s="28">
        <f t="shared" si="5"/>
        <v>100</v>
      </c>
      <c r="AA49" s="28">
        <f t="shared" si="5"/>
        <v>100</v>
      </c>
      <c r="AB49" s="28">
        <f t="shared" si="5"/>
        <v>99.99999999999999</v>
      </c>
      <c r="AC49" s="28">
        <f>SUM(AC50:AC60)</f>
        <v>100</v>
      </c>
    </row>
    <row r="50" spans="1:29" ht="15" customHeight="1">
      <c r="A50" s="18" t="s">
        <v>5</v>
      </c>
      <c r="B50" s="29">
        <f>(B8/B$7)*100</f>
        <v>7.696726019529006</v>
      </c>
      <c r="C50" s="29">
        <f aca="true" t="shared" si="6" ref="C50:AB53">(C8/C$7)*100</f>
        <v>3.581449084007262</v>
      </c>
      <c r="D50" s="29">
        <f t="shared" si="6"/>
        <v>4.616109279321715</v>
      </c>
      <c r="E50" s="29">
        <f t="shared" si="6"/>
        <v>2.4911397606451278</v>
      </c>
      <c r="F50" s="29">
        <f t="shared" si="6"/>
        <v>0.9553966260850576</v>
      </c>
      <c r="G50" s="29">
        <f t="shared" si="6"/>
        <v>0.8489672162213379</v>
      </c>
      <c r="H50" s="29">
        <f t="shared" si="6"/>
        <v>0.8710145706758429</v>
      </c>
      <c r="I50" s="29">
        <f t="shared" si="6"/>
        <v>0.7680476645625817</v>
      </c>
      <c r="J50" s="29">
        <f t="shared" si="6"/>
        <v>0.1885429410462232</v>
      </c>
      <c r="K50" s="29">
        <f t="shared" si="6"/>
        <v>0.1716399439011809</v>
      </c>
      <c r="L50" s="29">
        <f t="shared" si="6"/>
        <v>2.2312501340680657</v>
      </c>
      <c r="M50" s="29">
        <f t="shared" si="6"/>
        <v>2.3547956873534877</v>
      </c>
      <c r="N50" s="29">
        <f t="shared" si="6"/>
        <v>1.8272726345384116</v>
      </c>
      <c r="O50" s="29">
        <f t="shared" si="6"/>
        <v>1.6872398852456467</v>
      </c>
      <c r="P50" s="29">
        <f t="shared" si="6"/>
        <v>1.666970555761121</v>
      </c>
      <c r="Q50" s="29">
        <f t="shared" si="6"/>
        <v>1.286696060522449</v>
      </c>
      <c r="R50" s="29">
        <f t="shared" si="6"/>
        <v>1.3054088252597489</v>
      </c>
      <c r="S50" s="29">
        <f t="shared" si="6"/>
        <v>1.2298501605310515</v>
      </c>
      <c r="T50" s="29">
        <f t="shared" si="6"/>
        <v>1.2618259025748855</v>
      </c>
      <c r="U50" s="29">
        <f t="shared" si="6"/>
        <v>1.3734560089326933</v>
      </c>
      <c r="V50" s="29">
        <f t="shared" si="6"/>
        <v>1.4042192850919823</v>
      </c>
      <c r="W50" s="29">
        <f t="shared" si="6"/>
        <v>1.40353604580869</v>
      </c>
      <c r="X50" s="29">
        <f t="shared" si="6"/>
        <v>1.6280307398089098</v>
      </c>
      <c r="Y50" s="29">
        <f t="shared" si="6"/>
        <v>1.490528455939722</v>
      </c>
      <c r="Z50" s="29">
        <f t="shared" si="6"/>
        <v>1.5202389773671228</v>
      </c>
      <c r="AA50" s="29">
        <f t="shared" si="6"/>
        <v>1.5748852586383568</v>
      </c>
      <c r="AB50" s="29">
        <f t="shared" si="6"/>
        <v>2.185030743492321</v>
      </c>
      <c r="AC50" s="29">
        <f>(AC8/AC$7)*100</f>
        <v>2.19553281376326</v>
      </c>
    </row>
    <row r="51" spans="1:29" ht="15" customHeight="1">
      <c r="A51" s="18" t="s">
        <v>6</v>
      </c>
      <c r="B51" s="29">
        <f>(B9/B$7)*100</f>
        <v>4.480183802412407</v>
      </c>
      <c r="C51" s="29">
        <f t="shared" si="6"/>
        <v>1.9970292127413765</v>
      </c>
      <c r="D51" s="29">
        <f t="shared" si="6"/>
        <v>6.947715496938295</v>
      </c>
      <c r="E51" s="29">
        <f t="shared" si="6"/>
        <v>1.9620935846730698</v>
      </c>
      <c r="F51" s="29">
        <f t="shared" si="6"/>
        <v>3.084566249931757</v>
      </c>
      <c r="G51" s="29">
        <f t="shared" si="6"/>
        <v>1.3511464847451204</v>
      </c>
      <c r="H51" s="29">
        <f t="shared" si="6"/>
        <v>4.169579009624173</v>
      </c>
      <c r="I51" s="29">
        <f t="shared" si="6"/>
        <v>1.34493248652399</v>
      </c>
      <c r="J51" s="29">
        <f t="shared" si="6"/>
        <v>1.786349312142568</v>
      </c>
      <c r="K51" s="29">
        <f t="shared" si="6"/>
        <v>1.735750440025351</v>
      </c>
      <c r="L51" s="29">
        <f t="shared" si="6"/>
        <v>2.7526259465205465</v>
      </c>
      <c r="M51" s="29">
        <f t="shared" si="6"/>
        <v>3.202313788659921</v>
      </c>
      <c r="N51" s="29">
        <f t="shared" si="6"/>
        <v>3.823943520140908</v>
      </c>
      <c r="O51" s="29">
        <f t="shared" si="6"/>
        <v>2.675281918945683</v>
      </c>
      <c r="P51" s="29">
        <f t="shared" si="6"/>
        <v>2.5320683515321774</v>
      </c>
      <c r="Q51" s="29">
        <f t="shared" si="6"/>
        <v>1.5621725802408448</v>
      </c>
      <c r="R51" s="29">
        <f t="shared" si="6"/>
        <v>1.6741036140703713</v>
      </c>
      <c r="S51" s="29">
        <f t="shared" si="6"/>
        <v>1.4838064744360207</v>
      </c>
      <c r="T51" s="29">
        <f t="shared" si="6"/>
        <v>1.4124869977474772</v>
      </c>
      <c r="U51" s="29">
        <f t="shared" si="6"/>
        <v>1.3614742289658537</v>
      </c>
      <c r="V51" s="29">
        <f t="shared" si="6"/>
        <v>1.8625638667490514</v>
      </c>
      <c r="W51" s="29">
        <f t="shared" si="6"/>
        <v>1.5387986573095522</v>
      </c>
      <c r="X51" s="29">
        <f t="shared" si="6"/>
        <v>1.5209498650748223</v>
      </c>
      <c r="Y51" s="29">
        <f t="shared" si="6"/>
        <v>1.3813300272992288</v>
      </c>
      <c r="Z51" s="29">
        <f t="shared" si="6"/>
        <v>1.4352236323778105</v>
      </c>
      <c r="AA51" s="29">
        <f t="shared" si="6"/>
        <v>1.6071008713387358</v>
      </c>
      <c r="AB51" s="29">
        <f>(AB9/AB$7)*100</f>
        <v>2.345653928943783</v>
      </c>
      <c r="AC51" s="29">
        <f>(AC9/AC$7)*100</f>
        <v>1.7714213114889175</v>
      </c>
    </row>
    <row r="52" spans="1:29" ht="15" customHeight="1">
      <c r="A52" s="18" t="s">
        <v>7</v>
      </c>
      <c r="B52" s="29">
        <f>(B10/B$7)*100</f>
        <v>3.0442274554853532</v>
      </c>
      <c r="C52" s="29">
        <f t="shared" si="6"/>
        <v>4.786268361115695</v>
      </c>
      <c r="D52" s="29">
        <f t="shared" si="6"/>
        <v>5.9467734338200655</v>
      </c>
      <c r="E52" s="29">
        <f t="shared" si="6"/>
        <v>9.825877035286865</v>
      </c>
      <c r="F52" s="29">
        <f t="shared" si="6"/>
        <v>9.139051154665065</v>
      </c>
      <c r="G52" s="29">
        <f t="shared" si="6"/>
        <v>5.592192533636536</v>
      </c>
      <c r="H52" s="29">
        <f t="shared" si="6"/>
        <v>8.97628904779827</v>
      </c>
      <c r="I52" s="29">
        <f t="shared" si="6"/>
        <v>13.90345791263761</v>
      </c>
      <c r="J52" s="29">
        <f t="shared" si="6"/>
        <v>9.863278410603137</v>
      </c>
      <c r="K52" s="29">
        <f t="shared" si="6"/>
        <v>7.046397937114592</v>
      </c>
      <c r="L52" s="29">
        <f t="shared" si="6"/>
        <v>5.8630050790942</v>
      </c>
      <c r="M52" s="29">
        <f t="shared" si="6"/>
        <v>5.694758275977196</v>
      </c>
      <c r="N52" s="29">
        <f t="shared" si="6"/>
        <v>7.234134460335858</v>
      </c>
      <c r="O52" s="29">
        <f t="shared" si="6"/>
        <v>2.7018088842553563</v>
      </c>
      <c r="P52" s="29">
        <f t="shared" si="6"/>
        <v>2.8679496341359783</v>
      </c>
      <c r="Q52" s="29">
        <f t="shared" si="6"/>
        <v>5.956733926614869</v>
      </c>
      <c r="R52" s="29">
        <f t="shared" si="6"/>
        <v>2.500621828808866</v>
      </c>
      <c r="S52" s="29">
        <f t="shared" si="6"/>
        <v>2.1296354745608213</v>
      </c>
      <c r="T52" s="29">
        <f t="shared" si="6"/>
        <v>4.056069779550897</v>
      </c>
      <c r="U52" s="29">
        <f t="shared" si="6"/>
        <v>2.1946148976053403</v>
      </c>
      <c r="V52" s="29">
        <f t="shared" si="6"/>
        <v>1.6928297184712955</v>
      </c>
      <c r="W52" s="29">
        <f t="shared" si="6"/>
        <v>0.7530963711205027</v>
      </c>
      <c r="X52" s="29">
        <f t="shared" si="6"/>
        <v>0.2588303363745944</v>
      </c>
      <c r="Y52" s="29">
        <f t="shared" si="6"/>
        <v>0.14950509610208076</v>
      </c>
      <c r="Z52" s="29">
        <f t="shared" si="6"/>
        <v>0.17414832573643144</v>
      </c>
      <c r="AA52" s="29">
        <f t="shared" si="6"/>
        <v>0.3312056880323689</v>
      </c>
      <c r="AB52" s="29">
        <f>(AB10/AB$7)*100</f>
        <v>0.46055688960450586</v>
      </c>
      <c r="AC52" s="29">
        <f>(AC10/AC$7)*100</f>
        <v>0.40205394017390683</v>
      </c>
    </row>
    <row r="53" spans="1:29" ht="15" customHeight="1">
      <c r="A53" s="18" t="s">
        <v>8</v>
      </c>
      <c r="B53" s="29">
        <f>(B11/B$7)*100</f>
        <v>14.417001723147616</v>
      </c>
      <c r="C53" s="29">
        <f t="shared" si="6"/>
        <v>8.466743687077075</v>
      </c>
      <c r="D53" s="29">
        <f t="shared" si="6"/>
        <v>7.324540744229864</v>
      </c>
      <c r="E53" s="29">
        <f t="shared" si="6"/>
        <v>2.7941856284349478</v>
      </c>
      <c r="F53" s="29">
        <f t="shared" si="6"/>
        <v>1.225637386034831</v>
      </c>
      <c r="G53" s="29">
        <f t="shared" si="6"/>
        <v>1.7756300928557893</v>
      </c>
      <c r="H53" s="29">
        <f t="shared" si="6"/>
        <v>4.704554008280015</v>
      </c>
      <c r="I53" s="29">
        <f t="shared" si="6"/>
        <v>1.973732090613128</v>
      </c>
      <c r="J53" s="29">
        <f t="shared" si="6"/>
        <v>1.1410985589772609</v>
      </c>
      <c r="K53" s="29">
        <f t="shared" si="6"/>
        <v>0.8351846236258929</v>
      </c>
      <c r="L53" s="29">
        <f t="shared" si="6"/>
        <v>2.6791864392236686</v>
      </c>
      <c r="M53" s="29">
        <f t="shared" si="6"/>
        <v>1.607101875530378</v>
      </c>
      <c r="N53" s="29">
        <f t="shared" si="6"/>
        <v>6.813352500327603</v>
      </c>
      <c r="O53" s="29">
        <f t="shared" si="6"/>
        <v>22.233398628301114</v>
      </c>
      <c r="P53" s="29">
        <f t="shared" si="6"/>
        <v>42.55900465685702</v>
      </c>
      <c r="Q53" s="29">
        <f t="shared" si="6"/>
        <v>1.6771918034925382</v>
      </c>
      <c r="R53" s="29">
        <f t="shared" si="6"/>
        <v>1.2721499652688766</v>
      </c>
      <c r="S53" s="29">
        <f t="shared" si="6"/>
        <v>0.6286554422803307</v>
      </c>
      <c r="T53" s="29">
        <f t="shared" si="6"/>
        <v>1.1732970607646114</v>
      </c>
      <c r="U53" s="29">
        <f t="shared" si="6"/>
        <v>1.4714831412777534</v>
      </c>
      <c r="V53" s="29">
        <f t="shared" si="6"/>
        <v>1.78032986406222</v>
      </c>
      <c r="W53" s="29">
        <f t="shared" si="6"/>
        <v>2.5447502834163997</v>
      </c>
      <c r="X53" s="29">
        <f t="shared" si="6"/>
        <v>3.450599226154985</v>
      </c>
      <c r="Y53" s="29">
        <f t="shared" si="6"/>
        <v>2.5236926608592185</v>
      </c>
      <c r="Z53" s="29">
        <f t="shared" si="6"/>
        <v>2.0378899805211814</v>
      </c>
      <c r="AA53" s="29">
        <f t="shared" si="6"/>
        <v>1.3129378099768005</v>
      </c>
      <c r="AB53" s="29">
        <f>(AB11/AB$7)*100</f>
        <v>0.2694012450059224</v>
      </c>
      <c r="AC53" s="29">
        <f>(AC11/AC$7)*100</f>
        <v>0.3003185595511457</v>
      </c>
    </row>
    <row r="54" spans="1:29" ht="15" customHeight="1">
      <c r="A54" s="18" t="s">
        <v>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5" customHeight="1">
      <c r="A55" s="18" t="s">
        <v>16</v>
      </c>
      <c r="B55" s="29">
        <f aca="true" t="shared" si="7" ref="B55:AC55">(B13/B$7)*100</f>
        <v>62.34922458357266</v>
      </c>
      <c r="C55" s="29">
        <f t="shared" si="7"/>
        <v>69.35137811520052</v>
      </c>
      <c r="D55" s="29">
        <f t="shared" si="7"/>
        <v>67.40461610927933</v>
      </c>
      <c r="E55" s="29">
        <f t="shared" si="7"/>
        <v>71.9451435615594</v>
      </c>
      <c r="F55" s="29">
        <f t="shared" si="7"/>
        <v>63.659442048370366</v>
      </c>
      <c r="G55" s="29">
        <f t="shared" si="7"/>
        <v>65.87075990145917</v>
      </c>
      <c r="H55" s="29">
        <f t="shared" si="7"/>
        <v>71.22694768535943</v>
      </c>
      <c r="I55" s="29">
        <f t="shared" si="7"/>
        <v>64.8347702892187</v>
      </c>
      <c r="J55" s="29">
        <f t="shared" si="7"/>
        <v>72.96678915620883</v>
      </c>
      <c r="K55" s="29">
        <f t="shared" si="7"/>
        <v>72.60869623298606</v>
      </c>
      <c r="L55" s="29">
        <f t="shared" si="7"/>
        <v>83.42048750723967</v>
      </c>
      <c r="M55" s="29">
        <f t="shared" si="7"/>
        <v>78.97208260548906</v>
      </c>
      <c r="N55" s="29">
        <f t="shared" si="7"/>
        <v>71.16174270036481</v>
      </c>
      <c r="O55" s="29">
        <f t="shared" si="7"/>
        <v>68.23380417614364</v>
      </c>
      <c r="P55" s="29">
        <f t="shared" si="7"/>
        <v>46.71856193422315</v>
      </c>
      <c r="Q55" s="29">
        <f t="shared" si="7"/>
        <v>41.38569796048429</v>
      </c>
      <c r="R55" s="29">
        <f t="shared" si="7"/>
        <v>50.70688751901577</v>
      </c>
      <c r="S55" s="29">
        <f t="shared" si="7"/>
        <v>48.7906198861339</v>
      </c>
      <c r="T55" s="29">
        <f t="shared" si="7"/>
        <v>39.10416979125444</v>
      </c>
      <c r="U55" s="29">
        <f t="shared" si="7"/>
        <v>35.88143574626098</v>
      </c>
      <c r="V55" s="29">
        <f t="shared" si="7"/>
        <v>36.92728105332142</v>
      </c>
      <c r="W55" s="29">
        <f t="shared" si="7"/>
        <v>34.6767275273312</v>
      </c>
      <c r="X55" s="29">
        <f t="shared" si="7"/>
        <v>35.340664983696534</v>
      </c>
      <c r="Y55" s="29">
        <f t="shared" si="7"/>
        <v>32.20818538543867</v>
      </c>
      <c r="Z55" s="29">
        <f t="shared" si="7"/>
        <v>34.76567245005853</v>
      </c>
      <c r="AA55" s="29">
        <f t="shared" si="7"/>
        <v>36.847353095528014</v>
      </c>
      <c r="AB55" s="29">
        <f t="shared" si="7"/>
        <v>35.03742667719737</v>
      </c>
      <c r="AC55" s="29">
        <f t="shared" si="7"/>
        <v>29.88506378340799</v>
      </c>
    </row>
    <row r="56" spans="1:29" ht="15" customHeight="1">
      <c r="A56" s="18" t="s">
        <v>10</v>
      </c>
      <c r="B56" s="29">
        <f>(B14/B$7)*100</f>
        <v>0.8615738081562321</v>
      </c>
      <c r="C56" s="29">
        <f>(C14/C$7)*100</f>
        <v>4.951312097705892</v>
      </c>
      <c r="D56" s="29">
        <f>(D14/D$7)*100</f>
        <v>3.509185115402732</v>
      </c>
      <c r="E56" s="29">
        <f>(E14/E$7)*100</f>
        <v>4.052596435358775</v>
      </c>
      <c r="F56" s="29"/>
      <c r="G56" s="29"/>
      <c r="H56" s="29"/>
      <c r="I56" s="29">
        <f>(I14/I$7)*100</f>
        <v>14.56573527342594</v>
      </c>
      <c r="J56" s="29">
        <f>(J14/J$7)*100</f>
        <v>4.3331327874608885</v>
      </c>
      <c r="K56" s="29">
        <f>(K14/K$7)*100</f>
        <v>2.8744633389178977</v>
      </c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>
        <f>(AC14/AC$7)*100</f>
        <v>7.496635118543531</v>
      </c>
    </row>
    <row r="57" spans="1:29" ht="15" customHeight="1">
      <c r="A57" s="18" t="s">
        <v>11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>
        <f aca="true" t="shared" si="8" ref="V57:AB57">(V15/V$7)*100</f>
        <v>0.6905071857255651</v>
      </c>
      <c r="W57" s="29">
        <f t="shared" si="8"/>
        <v>2.000714360426853</v>
      </c>
      <c r="X57" s="29">
        <f t="shared" si="8"/>
        <v>1.857221920422603</v>
      </c>
      <c r="Y57" s="29">
        <f t="shared" si="8"/>
        <v>1.488237108396168</v>
      </c>
      <c r="Z57" s="29">
        <f t="shared" si="8"/>
        <v>0.7273331025169543</v>
      </c>
      <c r="AA57" s="29">
        <f t="shared" si="8"/>
        <v>0</v>
      </c>
      <c r="AB57" s="29">
        <f t="shared" si="8"/>
        <v>0</v>
      </c>
      <c r="AC57" s="29">
        <f>(AC15/AC$7)*100</f>
        <v>0</v>
      </c>
    </row>
    <row r="58" spans="1:30" ht="15" customHeight="1">
      <c r="A58" s="18" t="s">
        <v>12</v>
      </c>
      <c r="B58" s="29"/>
      <c r="C58" s="29"/>
      <c r="D58" s="29"/>
      <c r="E58" s="29"/>
      <c r="F58" s="29"/>
      <c r="G58" s="29"/>
      <c r="H58" s="29"/>
      <c r="I58" s="29"/>
      <c r="J58" s="29"/>
      <c r="K58" s="29">
        <f aca="true" t="shared" si="9" ref="K58:AB60">(K16/K$7)*100</f>
        <v>0.17028499215368437</v>
      </c>
      <c r="L58" s="29">
        <f t="shared" si="9"/>
        <v>0.12593460338495052</v>
      </c>
      <c r="M58" s="29">
        <f t="shared" si="9"/>
        <v>0.1808994030112145</v>
      </c>
      <c r="N58" s="29">
        <f t="shared" si="9"/>
        <v>0.08875981857268146</v>
      </c>
      <c r="O58" s="29">
        <f t="shared" si="9"/>
        <v>0.7253251638939326</v>
      </c>
      <c r="P58" s="29">
        <f t="shared" si="9"/>
        <v>0.5128147579837545</v>
      </c>
      <c r="Q58" s="29">
        <f t="shared" si="9"/>
        <v>42.020525595910755</v>
      </c>
      <c r="R58" s="29">
        <f t="shared" si="9"/>
        <v>39.77796628255615</v>
      </c>
      <c r="S58" s="29">
        <f t="shared" si="9"/>
        <v>45.737432562057855</v>
      </c>
      <c r="T58" s="29">
        <f t="shared" si="9"/>
        <v>52.433619792260245</v>
      </c>
      <c r="U58" s="29">
        <f t="shared" si="9"/>
        <v>51.802037998003115</v>
      </c>
      <c r="V58" s="29">
        <f t="shared" si="9"/>
        <v>52.52244514662445</v>
      </c>
      <c r="W58" s="29">
        <f t="shared" si="9"/>
        <v>51.94662540360437</v>
      </c>
      <c r="X58" s="29">
        <f t="shared" si="9"/>
        <v>51.21932998719719</v>
      </c>
      <c r="Y58" s="29">
        <f t="shared" si="9"/>
        <v>50.062215485710894</v>
      </c>
      <c r="Z58" s="29">
        <f t="shared" si="9"/>
        <v>55.46893038989804</v>
      </c>
      <c r="AA58" s="29">
        <f t="shared" si="9"/>
        <v>58.326517276485724</v>
      </c>
      <c r="AB58" s="29">
        <f t="shared" si="9"/>
        <v>54.29765353561387</v>
      </c>
      <c r="AC58" s="29">
        <f>(AC16/AC$7)*100</f>
        <v>49.767424168302156</v>
      </c>
      <c r="AD58" s="1" t="s">
        <v>4</v>
      </c>
    </row>
    <row r="59" spans="1:29" ht="15" customHeight="1">
      <c r="A59" s="18" t="s">
        <v>13</v>
      </c>
      <c r="B59" s="29"/>
      <c r="C59" s="29"/>
      <c r="D59" s="29"/>
      <c r="E59" s="29"/>
      <c r="F59" s="29">
        <f aca="true" t="shared" si="10" ref="F59:T60">(F17/F$7)*100</f>
        <v>10.782333351531365</v>
      </c>
      <c r="G59" s="29">
        <f t="shared" si="10"/>
        <v>18.23194997157476</v>
      </c>
      <c r="H59" s="29"/>
      <c r="I59" s="29"/>
      <c r="J59" s="29">
        <f>(J17/J$7)*100</f>
        <v>0.28091332616139547</v>
      </c>
      <c r="K59" s="29"/>
      <c r="L59" s="29"/>
      <c r="M59" s="29"/>
      <c r="N59" s="29"/>
      <c r="O59" s="29"/>
      <c r="P59" s="29"/>
      <c r="Q59" s="29"/>
      <c r="R59" s="29"/>
      <c r="S59" s="29"/>
      <c r="T59" s="29">
        <f t="shared" si="9"/>
        <v>0.5585306758474381</v>
      </c>
      <c r="U59" s="29">
        <f t="shared" si="9"/>
        <v>0.2390062372241732</v>
      </c>
      <c r="V59" s="29">
        <f t="shared" si="9"/>
        <v>0.15398338634500958</v>
      </c>
      <c r="W59" s="29">
        <f t="shared" si="9"/>
        <v>0.8572559454016689</v>
      </c>
      <c r="X59" s="29">
        <f t="shared" si="9"/>
        <v>1.9348655341537988</v>
      </c>
      <c r="Y59" s="29">
        <f t="shared" si="9"/>
        <v>8.706433811550841</v>
      </c>
      <c r="Z59" s="29">
        <f t="shared" si="9"/>
        <v>1.6031371044054918</v>
      </c>
      <c r="AA59" s="29">
        <f t="shared" si="9"/>
        <v>0</v>
      </c>
      <c r="AB59" s="29">
        <f t="shared" si="9"/>
        <v>5.404276980142227</v>
      </c>
      <c r="AC59" s="29">
        <f>(AC17/AC$7)*100</f>
        <v>8.1815503047691</v>
      </c>
    </row>
    <row r="60" spans="1:29" ht="15" customHeight="1">
      <c r="A60" s="18" t="s">
        <v>14</v>
      </c>
      <c r="B60" s="29">
        <f>(B18/B$7)*100</f>
        <v>7.151062607696726</v>
      </c>
      <c r="C60" s="29">
        <f>(C18/C$7)*100</f>
        <v>6.86581944215217</v>
      </c>
      <c r="D60" s="29">
        <f>(D18/D$7)*100</f>
        <v>4.251059821008008</v>
      </c>
      <c r="E60" s="29">
        <f>(E18/E$7)*100</f>
        <v>6.92896399404181</v>
      </c>
      <c r="F60" s="29">
        <f>(F18/F$7)*100</f>
        <v>11.153573183381559</v>
      </c>
      <c r="G60" s="29">
        <f t="shared" si="10"/>
        <v>6.329353799507295</v>
      </c>
      <c r="H60" s="29">
        <f t="shared" si="10"/>
        <v>10.051615678262273</v>
      </c>
      <c r="I60" s="29">
        <f t="shared" si="10"/>
        <v>2.609324283018044</v>
      </c>
      <c r="J60" s="29">
        <f t="shared" si="10"/>
        <v>9.439895507399696</v>
      </c>
      <c r="K60" s="29">
        <f t="shared" si="10"/>
        <v>14.557582491275353</v>
      </c>
      <c r="L60" s="29">
        <f t="shared" si="10"/>
        <v>2.9275102904688923</v>
      </c>
      <c r="M60" s="29">
        <f t="shared" si="10"/>
        <v>7.988048363978731</v>
      </c>
      <c r="N60" s="29">
        <f t="shared" si="10"/>
        <v>9.050794365719748</v>
      </c>
      <c r="O60" s="29">
        <f t="shared" si="10"/>
        <v>1.7431413432146194</v>
      </c>
      <c r="P60" s="29">
        <f t="shared" si="10"/>
        <v>3.1426301095067894</v>
      </c>
      <c r="Q60" s="29">
        <f t="shared" si="10"/>
        <v>6.110982072734247</v>
      </c>
      <c r="R60" s="29">
        <f t="shared" si="10"/>
        <v>2.762861965020202</v>
      </c>
      <c r="S60" s="29">
        <f t="shared" si="10"/>
        <v>0</v>
      </c>
      <c r="T60" s="29">
        <f t="shared" si="10"/>
        <v>0</v>
      </c>
      <c r="U60" s="29">
        <f t="shared" si="9"/>
        <v>5.676491741730104</v>
      </c>
      <c r="V60" s="29">
        <f t="shared" si="9"/>
        <v>2.965840493608983</v>
      </c>
      <c r="W60" s="29">
        <f t="shared" si="9"/>
        <v>4.278495405580744</v>
      </c>
      <c r="X60" s="29">
        <f t="shared" si="9"/>
        <v>2.789507407116557</v>
      </c>
      <c r="Y60" s="29">
        <f t="shared" si="9"/>
        <v>1.9898719687031778</v>
      </c>
      <c r="Z60" s="29">
        <f t="shared" si="9"/>
        <v>2.267426037118438</v>
      </c>
      <c r="AA60" s="29">
        <f t="shared" si="9"/>
        <v>0</v>
      </c>
      <c r="AB60" s="29">
        <f t="shared" si="9"/>
        <v>0</v>
      </c>
      <c r="AC60" s="29">
        <f>(AC18/AC$7)*100</f>
        <v>0</v>
      </c>
    </row>
    <row r="61" spans="1:29" ht="15" customHeight="1">
      <c r="A61" s="2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1"/>
      <c r="AC61" s="31"/>
    </row>
    <row r="62" spans="1:29" s="11" customFormat="1" ht="15" customHeight="1">
      <c r="A62" s="8" t="s">
        <v>20</v>
      </c>
      <c r="B62" s="28">
        <f>SUM(B63:B75)</f>
        <v>100</v>
      </c>
      <c r="C62" s="28">
        <f aca="true" t="shared" si="11" ref="C62:S62">SUM(C63:C75)</f>
        <v>100</v>
      </c>
      <c r="D62" s="28">
        <f t="shared" si="11"/>
        <v>100</v>
      </c>
      <c r="E62" s="28">
        <f t="shared" si="11"/>
        <v>100</v>
      </c>
      <c r="F62" s="28">
        <f t="shared" si="11"/>
        <v>99.99999999999999</v>
      </c>
      <c r="G62" s="28">
        <f t="shared" si="11"/>
        <v>100</v>
      </c>
      <c r="H62" s="28">
        <f t="shared" si="11"/>
        <v>100</v>
      </c>
      <c r="I62" s="28">
        <f t="shared" si="11"/>
        <v>100</v>
      </c>
      <c r="J62" s="28">
        <f t="shared" si="11"/>
        <v>100</v>
      </c>
      <c r="K62" s="28">
        <f t="shared" si="11"/>
        <v>100.00000000000001</v>
      </c>
      <c r="L62" s="28">
        <f t="shared" si="11"/>
        <v>100.00000000000001</v>
      </c>
      <c r="M62" s="28">
        <f t="shared" si="11"/>
        <v>99.99999999999999</v>
      </c>
      <c r="N62" s="28">
        <f t="shared" si="11"/>
        <v>99.99999999999999</v>
      </c>
      <c r="O62" s="28">
        <f t="shared" si="11"/>
        <v>100</v>
      </c>
      <c r="P62" s="28">
        <f t="shared" si="11"/>
        <v>100.00000000000001</v>
      </c>
      <c r="Q62" s="28">
        <f t="shared" si="11"/>
        <v>99.99999999999999</v>
      </c>
      <c r="R62" s="28">
        <f t="shared" si="11"/>
        <v>100</v>
      </c>
      <c r="S62" s="28">
        <f t="shared" si="11"/>
        <v>100</v>
      </c>
      <c r="T62" s="28">
        <f>SUM(T63:T77)</f>
        <v>100</v>
      </c>
      <c r="U62" s="28">
        <f>SUM(U63:U77)</f>
        <v>100.00000000000001</v>
      </c>
      <c r="V62" s="28">
        <f>SUM(V63:V77)</f>
        <v>100</v>
      </c>
      <c r="W62" s="28">
        <f>SUM(W63:W77)</f>
        <v>100.00000000000001</v>
      </c>
      <c r="X62" s="28">
        <f>X63+X67+X70+X73+X74+X75+X76+X77</f>
        <v>100</v>
      </c>
      <c r="Y62" s="28">
        <f>Y63+Y67+Y70+Y73+Y74+Y75+Y76+Y77</f>
        <v>100</v>
      </c>
      <c r="Z62" s="28">
        <f>Z63+Z67+Z70+Z73+Z74+Z75+Z76+Z77</f>
        <v>100</v>
      </c>
      <c r="AA62" s="28">
        <f>AA63+AA67+AA70+AA73+AA74+AA75+AA76+AA77</f>
        <v>100</v>
      </c>
      <c r="AB62" s="28">
        <f>AB63+AB67+AB70+AB73+AB74+AB75+AB76+AB77</f>
        <v>100.00000000000001</v>
      </c>
      <c r="AC62" s="28">
        <f>AC63+AC67+AC70+AC73+AC74+AC75+AC76+AC77</f>
        <v>99.99999999999999</v>
      </c>
    </row>
    <row r="63" spans="1:29" ht="15" customHeight="1">
      <c r="A63" s="18" t="s">
        <v>32</v>
      </c>
      <c r="B63" s="29">
        <f aca="true" t="shared" si="12" ref="B63:AC63">(B21/B$20)*100</f>
        <v>90.12062033314187</v>
      </c>
      <c r="C63" s="29">
        <f t="shared" si="12"/>
        <v>83.92474005611487</v>
      </c>
      <c r="D63" s="29">
        <f t="shared" si="12"/>
        <v>88.04757418747056</v>
      </c>
      <c r="E63" s="29">
        <f t="shared" si="12"/>
        <v>50.78329652267708</v>
      </c>
      <c r="F63" s="29">
        <f t="shared" si="12"/>
        <v>52.24108751433095</v>
      </c>
      <c r="G63" s="29">
        <f t="shared" si="12"/>
        <v>48.48398711389047</v>
      </c>
      <c r="H63" s="29">
        <f t="shared" si="12"/>
        <v>37.213022205494916</v>
      </c>
      <c r="I63" s="29">
        <f t="shared" si="12"/>
        <v>32.82518303599586</v>
      </c>
      <c r="J63" s="29">
        <f t="shared" si="12"/>
        <v>33.33296057148864</v>
      </c>
      <c r="K63" s="29">
        <f t="shared" si="12"/>
        <v>42.97587154902312</v>
      </c>
      <c r="L63" s="29">
        <f t="shared" si="12"/>
        <v>41.39666111029181</v>
      </c>
      <c r="M63" s="29">
        <f t="shared" si="12"/>
        <v>40.412640130858804</v>
      </c>
      <c r="N63" s="29">
        <f t="shared" si="12"/>
        <v>37.42541337332037</v>
      </c>
      <c r="O63" s="29">
        <f t="shared" si="12"/>
        <v>38.73583606090668</v>
      </c>
      <c r="P63" s="29">
        <f t="shared" si="12"/>
        <v>23.44162045689622</v>
      </c>
      <c r="Q63" s="29">
        <f t="shared" si="12"/>
        <v>23.9872662277136</v>
      </c>
      <c r="R63" s="29">
        <f t="shared" si="12"/>
        <v>63.654660246677764</v>
      </c>
      <c r="S63" s="29">
        <f t="shared" si="12"/>
        <v>52.12535386879522</v>
      </c>
      <c r="T63" s="29">
        <f t="shared" si="12"/>
        <v>51.06764465787494</v>
      </c>
      <c r="U63" s="29">
        <f t="shared" si="12"/>
        <v>46.585964474699566</v>
      </c>
      <c r="V63" s="29">
        <f t="shared" si="12"/>
        <v>46.44807935416239</v>
      </c>
      <c r="W63" s="29">
        <f t="shared" si="12"/>
        <v>43.90525598473336</v>
      </c>
      <c r="X63" s="29">
        <f t="shared" si="12"/>
        <v>46.55499895525746</v>
      </c>
      <c r="Y63" s="29">
        <f t="shared" si="12"/>
        <v>42.65292032863523</v>
      </c>
      <c r="Z63" s="29">
        <f t="shared" si="12"/>
        <v>45.60133362059967</v>
      </c>
      <c r="AA63" s="29">
        <f t="shared" si="12"/>
        <v>44.26296680314024</v>
      </c>
      <c r="AB63" s="29">
        <f t="shared" si="12"/>
        <v>44.4066182135997</v>
      </c>
      <c r="AC63" s="29">
        <f t="shared" si="12"/>
        <v>38.9243716936958</v>
      </c>
    </row>
    <row r="64" spans="1:29" ht="15" customHeight="1">
      <c r="A64" s="19" t="s">
        <v>24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>
        <f aca="true" t="shared" si="13" ref="X64:AC72">(X22/X$20)*100</f>
        <v>39.360399249648495</v>
      </c>
      <c r="Y64" s="29">
        <f t="shared" si="13"/>
        <v>36.084998909460275</v>
      </c>
      <c r="Z64" s="29">
        <f t="shared" si="13"/>
        <v>39.76304792670304</v>
      </c>
      <c r="AA64" s="29">
        <f t="shared" si="13"/>
        <v>38.24167305125592</v>
      </c>
      <c r="AB64" s="29">
        <f t="shared" si="13"/>
        <v>38.134860749535946</v>
      </c>
      <c r="AC64" s="29">
        <f t="shared" si="13"/>
        <v>33.66012978434302</v>
      </c>
    </row>
    <row r="65" spans="1:29" ht="15" customHeight="1">
      <c r="A65" s="19" t="s">
        <v>25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>
        <f t="shared" si="13"/>
        <v>1.2883101376920576</v>
      </c>
      <c r="Y65" s="29">
        <f t="shared" si="13"/>
        <v>1.27913427593084</v>
      </c>
      <c r="Z65" s="29">
        <f t="shared" si="13"/>
        <v>0.9297699752433308</v>
      </c>
      <c r="AA65" s="29">
        <f t="shared" si="13"/>
        <v>0.9502108850587393</v>
      </c>
      <c r="AB65" s="29">
        <f t="shared" si="13"/>
        <v>1.045049745458072</v>
      </c>
      <c r="AC65" s="29">
        <f t="shared" si="13"/>
        <v>0.9241726457254901</v>
      </c>
    </row>
    <row r="66" spans="1:29" ht="15" customHeight="1">
      <c r="A66" s="19" t="s">
        <v>26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>
        <f t="shared" si="13"/>
        <v>5.906289567916902</v>
      </c>
      <c r="Y66" s="29">
        <f t="shared" si="13"/>
        <v>5.288787143244118</v>
      </c>
      <c r="Z66" s="29">
        <f t="shared" si="13"/>
        <v>4.908515718653302</v>
      </c>
      <c r="AA66" s="29">
        <f t="shared" si="13"/>
        <v>5.071082866825581</v>
      </c>
      <c r="AB66" s="29">
        <f t="shared" si="13"/>
        <v>5.226707718605672</v>
      </c>
      <c r="AC66" s="29">
        <f t="shared" si="13"/>
        <v>4.340069263627284</v>
      </c>
    </row>
    <row r="67" spans="1:29" ht="15" customHeight="1">
      <c r="A67" s="18" t="s">
        <v>17</v>
      </c>
      <c r="B67" s="29"/>
      <c r="C67" s="29">
        <f aca="true" t="shared" si="14" ref="C67:W67">(C25/C$20)*100</f>
        <v>16.07525994388513</v>
      </c>
      <c r="D67" s="29">
        <f t="shared" si="14"/>
        <v>11.95242581252944</v>
      </c>
      <c r="E67" s="29">
        <f t="shared" si="14"/>
        <v>12.953926755354667</v>
      </c>
      <c r="F67" s="29">
        <f t="shared" si="14"/>
        <v>14.9424032319703</v>
      </c>
      <c r="G67" s="29">
        <f t="shared" si="14"/>
        <v>12.689027856736782</v>
      </c>
      <c r="H67" s="29">
        <f t="shared" si="14"/>
        <v>13.524920694661002</v>
      </c>
      <c r="I67" s="29">
        <f t="shared" si="14"/>
        <v>14.902453579936633</v>
      </c>
      <c r="J67" s="29">
        <f t="shared" si="14"/>
        <v>25.203024738712585</v>
      </c>
      <c r="K67" s="29">
        <f t="shared" si="14"/>
        <v>21.271448794836985</v>
      </c>
      <c r="L67" s="29">
        <f t="shared" si="14"/>
        <v>21.99284672598432</v>
      </c>
      <c r="M67" s="29">
        <f t="shared" si="14"/>
        <v>21.338219124263976</v>
      </c>
      <c r="N67" s="29">
        <f t="shared" si="14"/>
        <v>37.63596782727943</v>
      </c>
      <c r="O67" s="29">
        <f t="shared" si="14"/>
        <v>18.511996218803176</v>
      </c>
      <c r="P67" s="29">
        <f t="shared" si="14"/>
        <v>16.098976428160988</v>
      </c>
      <c r="Q67" s="29">
        <f t="shared" si="14"/>
        <v>49.899818150452965</v>
      </c>
      <c r="R67" s="29">
        <f t="shared" si="14"/>
        <v>16.809428170612957</v>
      </c>
      <c r="S67" s="29">
        <f t="shared" si="14"/>
        <v>11.074559789710998</v>
      </c>
      <c r="T67" s="29">
        <f t="shared" si="14"/>
        <v>7.698308714884123</v>
      </c>
      <c r="U67" s="29">
        <f t="shared" si="14"/>
        <v>5.499635677011232</v>
      </c>
      <c r="V67" s="29">
        <f t="shared" si="14"/>
        <v>7.015210096304717</v>
      </c>
      <c r="W67" s="29">
        <f t="shared" si="14"/>
        <v>8.435163071417085</v>
      </c>
      <c r="X67" s="29">
        <f t="shared" si="13"/>
        <v>5.7358711241924025</v>
      </c>
      <c r="Y67" s="29">
        <f t="shared" si="13"/>
        <v>10.152921068112448</v>
      </c>
      <c r="Z67" s="29">
        <f t="shared" si="13"/>
        <v>3.8678770827532944</v>
      </c>
      <c r="AA67" s="29">
        <f t="shared" si="13"/>
        <v>6.762128525509654</v>
      </c>
      <c r="AB67" s="29">
        <f t="shared" si="13"/>
        <v>10.489818940272224</v>
      </c>
      <c r="AC67" s="29">
        <f t="shared" si="13"/>
        <v>15.284709423955558</v>
      </c>
    </row>
    <row r="68" spans="1:29" ht="15" customHeight="1">
      <c r="A68" s="20" t="s">
        <v>27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>
        <f t="shared" si="13"/>
        <v>1.2233817050275364</v>
      </c>
      <c r="Y68" s="29">
        <f t="shared" si="13"/>
        <v>0.9813966724254399</v>
      </c>
      <c r="Z68" s="29">
        <f t="shared" si="13"/>
        <v>0.2012352783237869</v>
      </c>
      <c r="AA68" s="29">
        <f t="shared" si="13"/>
        <v>0.41950859935369234</v>
      </c>
      <c r="AB68" s="29">
        <f t="shared" si="13"/>
        <v>0.8726872784712937</v>
      </c>
      <c r="AC68" s="29">
        <f t="shared" si="13"/>
        <v>0.5588882462370461</v>
      </c>
    </row>
    <row r="69" spans="1:29" ht="15" customHeight="1">
      <c r="A69" s="20" t="s">
        <v>28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>
        <f t="shared" si="13"/>
        <v>4.512489419164866</v>
      </c>
      <c r="Y69" s="29">
        <f t="shared" si="13"/>
        <v>9.171524395687008</v>
      </c>
      <c r="Z69" s="29">
        <f t="shared" si="13"/>
        <v>3.666641804429508</v>
      </c>
      <c r="AA69" s="29">
        <f t="shared" si="13"/>
        <v>6.342619926155963</v>
      </c>
      <c r="AB69" s="29">
        <f t="shared" si="13"/>
        <v>9.617131661800931</v>
      </c>
      <c r="AC69" s="29">
        <f t="shared" si="13"/>
        <v>14.725821177718512</v>
      </c>
    </row>
    <row r="70" spans="1:29" ht="15" customHeight="1">
      <c r="A70" s="18" t="s">
        <v>18</v>
      </c>
      <c r="B70" s="29"/>
      <c r="C70" s="29"/>
      <c r="D70" s="29"/>
      <c r="E70" s="29">
        <f aca="true" t="shared" si="15" ref="E70:W70">(E28/E$20)*100</f>
        <v>15.275566284863116</v>
      </c>
      <c r="F70" s="29">
        <f t="shared" si="15"/>
        <v>17.49467707594038</v>
      </c>
      <c r="G70" s="29">
        <f t="shared" si="15"/>
        <v>18.897100625355314</v>
      </c>
      <c r="H70" s="29">
        <f t="shared" si="15"/>
        <v>29.180332275928812</v>
      </c>
      <c r="I70" s="29">
        <f t="shared" si="15"/>
        <v>25.54498391612124</v>
      </c>
      <c r="J70" s="29">
        <f t="shared" si="15"/>
        <v>25.460230411551443</v>
      </c>
      <c r="K70" s="29">
        <f t="shared" si="15"/>
        <v>31.025576532078585</v>
      </c>
      <c r="L70" s="29">
        <f t="shared" si="15"/>
        <v>26.10903305670631</v>
      </c>
      <c r="M70" s="29">
        <f t="shared" si="15"/>
        <v>24.044347695021873</v>
      </c>
      <c r="N70" s="29">
        <f t="shared" si="15"/>
        <v>24.471809112639832</v>
      </c>
      <c r="O70" s="29">
        <f t="shared" si="15"/>
        <v>33.506826357741836</v>
      </c>
      <c r="P70" s="29">
        <f t="shared" si="15"/>
        <v>49.52441376839163</v>
      </c>
      <c r="Q70" s="29">
        <f t="shared" si="15"/>
        <v>19.631147745981085</v>
      </c>
      <c r="R70" s="29">
        <f t="shared" si="15"/>
        <v>18.645703862485956</v>
      </c>
      <c r="S70" s="29">
        <f t="shared" si="15"/>
        <v>19.94658191581466</v>
      </c>
      <c r="T70" s="29">
        <f t="shared" si="15"/>
        <v>40.18457522349043</v>
      </c>
      <c r="U70" s="29">
        <f t="shared" si="15"/>
        <v>40.59220717591644</v>
      </c>
      <c r="V70" s="29">
        <f t="shared" si="15"/>
        <v>41.90496792295158</v>
      </c>
      <c r="W70" s="29">
        <f t="shared" si="15"/>
        <v>41.9519365784286</v>
      </c>
      <c r="X70" s="29">
        <f t="shared" si="13"/>
        <v>42.826874859647546</v>
      </c>
      <c r="Y70" s="29">
        <f t="shared" si="13"/>
        <v>40.27829630034871</v>
      </c>
      <c r="Z70" s="29">
        <f t="shared" si="13"/>
        <v>40.83623624759271</v>
      </c>
      <c r="AA70" s="29">
        <f t="shared" si="13"/>
        <v>41.05189395372045</v>
      </c>
      <c r="AB70" s="29">
        <f t="shared" si="13"/>
        <v>43.26394317505247</v>
      </c>
      <c r="AC70" s="29">
        <f t="shared" si="13"/>
        <v>40.034696754642205</v>
      </c>
    </row>
    <row r="71" spans="1:29" ht="15" customHeight="1">
      <c r="A71" s="19" t="s">
        <v>29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>
        <f t="shared" si="13"/>
        <v>24.52931965102332</v>
      </c>
      <c r="Y71" s="29">
        <f t="shared" si="13"/>
        <v>22.53882876205371</v>
      </c>
      <c r="Z71" s="29">
        <f t="shared" si="13"/>
        <v>22.144545187956723</v>
      </c>
      <c r="AA71" s="29">
        <f t="shared" si="13"/>
        <v>22.6863891005774</v>
      </c>
      <c r="AB71" s="29">
        <f t="shared" si="13"/>
        <v>24.45387280671427</v>
      </c>
      <c r="AC71" s="29">
        <f t="shared" si="13"/>
        <v>24.337501654910174</v>
      </c>
    </row>
    <row r="72" spans="1:29" ht="15" customHeight="1">
      <c r="A72" s="19" t="s">
        <v>30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>
        <f t="shared" si="13"/>
        <v>18.29755520862422</v>
      </c>
      <c r="Y72" s="29">
        <f t="shared" si="13"/>
        <v>17.739467538295</v>
      </c>
      <c r="Z72" s="29">
        <f t="shared" si="13"/>
        <v>18.691691059635986</v>
      </c>
      <c r="AA72" s="29">
        <f t="shared" si="13"/>
        <v>18.365504853143047</v>
      </c>
      <c r="AB72" s="29">
        <f t="shared" si="13"/>
        <v>18.8100703683382</v>
      </c>
      <c r="AC72" s="29">
        <f t="shared" si="13"/>
        <v>15.697195099732033</v>
      </c>
    </row>
    <row r="73" spans="1:29" ht="15" customHeight="1">
      <c r="A73" s="18" t="s">
        <v>15</v>
      </c>
      <c r="B73" s="29">
        <f>(B31/B$20)*100</f>
        <v>0.3733486502010339</v>
      </c>
      <c r="C73" s="29"/>
      <c r="D73" s="29"/>
      <c r="E73" s="29"/>
      <c r="F73" s="29"/>
      <c r="G73" s="29"/>
      <c r="H73" s="29">
        <f>(H31/H$20)*100</f>
        <v>0.8145599225764827</v>
      </c>
      <c r="I73" s="29">
        <f aca="true" t="shared" si="16" ref="I73:AB73">(I31/I$20)*100</f>
        <v>1.8863988122674142</v>
      </c>
      <c r="J73" s="29">
        <f t="shared" si="16"/>
        <v>0.4900327210347272</v>
      </c>
      <c r="K73" s="29">
        <f t="shared" si="16"/>
        <v>0.9767295580680905</v>
      </c>
      <c r="L73" s="29">
        <f t="shared" si="16"/>
        <v>3.00941008578864</v>
      </c>
      <c r="M73" s="29">
        <f t="shared" si="16"/>
        <v>1.264042736668882</v>
      </c>
      <c r="N73" s="29">
        <f t="shared" si="16"/>
        <v>0.13537605156256255</v>
      </c>
      <c r="O73" s="29">
        <f t="shared" si="16"/>
        <v>0.5453964377270859</v>
      </c>
      <c r="P73" s="29">
        <f t="shared" si="16"/>
        <v>0.4717277983055255</v>
      </c>
      <c r="Q73" s="29">
        <f t="shared" si="16"/>
        <v>3.1091119383826316</v>
      </c>
      <c r="R73" s="29">
        <f t="shared" si="16"/>
        <v>0.44924906812436294</v>
      </c>
      <c r="S73" s="29">
        <f t="shared" si="16"/>
        <v>0.19484458372039337</v>
      </c>
      <c r="T73" s="29">
        <f t="shared" si="16"/>
        <v>0.08344350455839401</v>
      </c>
      <c r="U73" s="29">
        <f t="shared" si="16"/>
        <v>2.467439390121558</v>
      </c>
      <c r="V73" s="29">
        <f t="shared" si="16"/>
        <v>0.10117843884830924</v>
      </c>
      <c r="W73" s="29">
        <f t="shared" si="16"/>
        <v>0.70745710278525</v>
      </c>
      <c r="X73" s="29">
        <f t="shared" si="16"/>
        <v>0.2246967184696223</v>
      </c>
      <c r="Y73" s="29">
        <f t="shared" si="16"/>
        <v>2.4160240902003713</v>
      </c>
      <c r="Z73" s="29">
        <f t="shared" si="16"/>
        <v>0.36572175143380276</v>
      </c>
      <c r="AA73" s="29">
        <f t="shared" si="16"/>
        <v>4.012727269648141</v>
      </c>
      <c r="AB73" s="29">
        <f t="shared" si="16"/>
        <v>0.47070809038326317</v>
      </c>
      <c r="AC73" s="29">
        <f>(AC31/AC$20)*100</f>
        <v>4.609909413928418</v>
      </c>
    </row>
    <row r="74" spans="1:31" ht="15" customHeight="1">
      <c r="A74" s="18" t="s">
        <v>14</v>
      </c>
      <c r="B74" s="29">
        <f>(B32/B$20)*100</f>
        <v>9.506031016657094</v>
      </c>
      <c r="C74" s="29"/>
      <c r="D74" s="29"/>
      <c r="E74" s="29">
        <f aca="true" t="shared" si="17" ref="E74:AA75">(E32/E$20)*100</f>
        <v>20.98721043710514</v>
      </c>
      <c r="F74" s="29">
        <f t="shared" si="17"/>
        <v>9.117213517497406</v>
      </c>
      <c r="G74" s="29">
        <f t="shared" si="17"/>
        <v>14.17093045290885</v>
      </c>
      <c r="H74" s="29">
        <f t="shared" si="17"/>
        <v>8.391580192483467</v>
      </c>
      <c r="I74" s="29">
        <f t="shared" si="17"/>
        <v>24.840980655678845</v>
      </c>
      <c r="J74" s="29">
        <f t="shared" si="17"/>
        <v>15.513751557212608</v>
      </c>
      <c r="K74" s="29">
        <f t="shared" si="17"/>
        <v>3.7503735659932236</v>
      </c>
      <c r="L74" s="29">
        <f t="shared" si="17"/>
        <v>7.492049021228926</v>
      </c>
      <c r="M74" s="29">
        <f t="shared" si="17"/>
        <v>12.580760097946433</v>
      </c>
      <c r="N74" s="29">
        <f t="shared" si="17"/>
        <v>0.06750166547265289</v>
      </c>
      <c r="O74" s="29">
        <f t="shared" si="17"/>
        <v>5.885614080150346</v>
      </c>
      <c r="P74" s="29">
        <f t="shared" si="17"/>
        <v>8.710215459623951</v>
      </c>
      <c r="Q74" s="29">
        <f t="shared" si="17"/>
        <v>3.372655937469719</v>
      </c>
      <c r="R74" s="29">
        <f t="shared" si="17"/>
        <v>0.44095865209895596</v>
      </c>
      <c r="S74" s="29">
        <f t="shared" si="17"/>
        <v>16.658659841958727</v>
      </c>
      <c r="T74" s="29">
        <f t="shared" si="17"/>
        <v>0.9660278991921256</v>
      </c>
      <c r="U74" s="29">
        <f t="shared" si="17"/>
        <v>4.854753282251215</v>
      </c>
      <c r="V74" s="29">
        <f t="shared" si="17"/>
        <v>4.530564187732999</v>
      </c>
      <c r="W74" s="29">
        <f t="shared" si="17"/>
        <v>3.0641678505190737</v>
      </c>
      <c r="X74" s="29">
        <f t="shared" si="17"/>
        <v>0.5191262946543245</v>
      </c>
      <c r="Y74" s="29">
        <f t="shared" si="17"/>
        <v>2.2634754434509015</v>
      </c>
      <c r="Z74" s="29">
        <f t="shared" si="17"/>
        <v>0.8578033425155474</v>
      </c>
      <c r="AA74" s="29">
        <f t="shared" si="17"/>
        <v>2.9891798963996985</v>
      </c>
      <c r="AB74" s="29">
        <f>(AB32/AB$20)*100</f>
        <v>0.0010349605637369576</v>
      </c>
      <c r="AC74" s="29">
        <f>(AC32/AC$20)*100</f>
        <v>0.0009938076585508007</v>
      </c>
      <c r="AE74" s="1" t="s">
        <v>4</v>
      </c>
    </row>
    <row r="75" spans="1:29" ht="15" customHeight="1">
      <c r="A75" s="18" t="s">
        <v>11</v>
      </c>
      <c r="B75" s="29"/>
      <c r="C75" s="29"/>
      <c r="D75" s="29"/>
      <c r="E75" s="29"/>
      <c r="F75" s="29">
        <f t="shared" si="17"/>
        <v>6.20461866026096</v>
      </c>
      <c r="G75" s="29">
        <f t="shared" si="17"/>
        <v>5.758953951108584</v>
      </c>
      <c r="H75" s="29">
        <f t="shared" si="17"/>
        <v>10.875584708855316</v>
      </c>
      <c r="I75" s="29"/>
      <c r="J75" s="29"/>
      <c r="K75" s="29"/>
      <c r="L75" s="29"/>
      <c r="M75" s="29">
        <f>(M33/M$20)*100</f>
        <v>0.35999021524001074</v>
      </c>
      <c r="N75" s="29">
        <f>(N33/N$20)*100</f>
        <v>0.26393196972514665</v>
      </c>
      <c r="O75" s="29">
        <f>(O33/O$20)*100</f>
        <v>2.8143308446708803</v>
      </c>
      <c r="P75" s="29">
        <f>(P33/P$20)*100</f>
        <v>1.7530460886217019</v>
      </c>
      <c r="Q75" s="29"/>
      <c r="R75" s="29"/>
      <c r="S75" s="29"/>
      <c r="T75" s="29"/>
      <c r="U75" s="29"/>
      <c r="V75" s="29"/>
      <c r="W75" s="29">
        <f>(W33/W$20)*100</f>
        <v>1.9349942105855606</v>
      </c>
      <c r="X75" s="29">
        <f>(X33/X$20)*100</f>
        <v>3.1133721499601883</v>
      </c>
      <c r="Y75" s="29">
        <f>(Y33/Y$20)*100</f>
        <v>0.726065851677476</v>
      </c>
      <c r="Z75" s="29">
        <f>(Z33/Z$20)*100</f>
        <v>1.5193193915719936</v>
      </c>
      <c r="AA75" s="29">
        <f>(AA33/AA$20)*100</f>
        <v>0</v>
      </c>
      <c r="AB75" s="29">
        <f>(AB33/AB$20)*100</f>
        <v>0</v>
      </c>
      <c r="AC75" s="29">
        <f>(AC33/AC$20)*100</f>
        <v>0</v>
      </c>
    </row>
    <row r="76" spans="1:29" ht="15" customHeight="1">
      <c r="A76" s="18" t="s">
        <v>21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>
        <f aca="true" t="shared" si="18" ref="X76:AB77">(X34/X$20)*100</f>
        <v>1.025059897818466</v>
      </c>
      <c r="Y76" s="29">
        <f t="shared" si="18"/>
        <v>0.7917276451617682</v>
      </c>
      <c r="Z76" s="29">
        <f t="shared" si="18"/>
        <v>0.9017253648374813</v>
      </c>
      <c r="AA76" s="29">
        <f t="shared" si="18"/>
        <v>0.8972388427189844</v>
      </c>
      <c r="AB76" s="29">
        <f t="shared" si="18"/>
        <v>1.3678766201286137</v>
      </c>
      <c r="AC76" s="29">
        <f>(AC34/AC$20)*100</f>
        <v>1.1453189061194684</v>
      </c>
    </row>
    <row r="77" spans="1:29" ht="15" customHeight="1">
      <c r="A77" s="18" t="s">
        <v>22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>
        <f>(W35/W$20)*100</f>
        <v>0.0010252015310751722</v>
      </c>
      <c r="X77" s="29">
        <f t="shared" si="18"/>
        <v>0</v>
      </c>
      <c r="Y77" s="29">
        <f t="shared" si="18"/>
        <v>0.7185692724130953</v>
      </c>
      <c r="Z77" s="29">
        <f t="shared" si="18"/>
        <v>6.049983198695498</v>
      </c>
      <c r="AA77" s="29">
        <f t="shared" si="18"/>
        <v>0.02386470886282515</v>
      </c>
      <c r="AB77" s="29">
        <f t="shared" si="18"/>
        <v>0</v>
      </c>
      <c r="AC77" s="29">
        <f>(AC35/AC$20)*100</f>
        <v>0</v>
      </c>
    </row>
    <row r="78" spans="1:29" ht="15" customHeight="1">
      <c r="A78" s="2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79" spans="1:23" s="2" customFormat="1" ht="15" customHeight="1">
      <c r="A79" s="27" t="s">
        <v>31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5"/>
      <c r="Q79" s="25"/>
      <c r="R79" s="25"/>
      <c r="S79" s="25"/>
      <c r="T79" s="25"/>
      <c r="U79" s="25"/>
      <c r="V79" s="1"/>
      <c r="W79" s="1"/>
    </row>
    <row r="80" spans="1:29" ht="15" customHeight="1">
      <c r="A80" s="27" t="s">
        <v>39</v>
      </c>
      <c r="AC80" s="1" t="s">
        <v>4</v>
      </c>
    </row>
    <row r="81" ht="15" customHeight="1"/>
    <row r="82" ht="15" customHeight="1"/>
    <row r="83" ht="15" customHeight="1"/>
    <row r="84" spans="1:30" s="37" customFormat="1" ht="15" customHeight="1" hidden="1">
      <c r="A84" s="33" t="s">
        <v>40</v>
      </c>
      <c r="B84" s="34">
        <v>0.11802941762158524</v>
      </c>
      <c r="C84" s="34">
        <v>0.14910143807090018</v>
      </c>
      <c r="D84" s="34">
        <v>0.2420283761864577</v>
      </c>
      <c r="E84" s="34">
        <v>0.45089207001707926</v>
      </c>
      <c r="F84" s="34">
        <v>0.7187093607688491</v>
      </c>
      <c r="G84" s="34">
        <v>1.1409077767375149</v>
      </c>
      <c r="H84" s="34">
        <v>1.9356950257899364</v>
      </c>
      <c r="I84" s="34">
        <v>4.677871763438514</v>
      </c>
      <c r="J84" s="34">
        <v>9.401126265783308</v>
      </c>
      <c r="K84" s="34">
        <v>11.918350345260333</v>
      </c>
      <c r="L84" s="34">
        <v>15.266164431478533</v>
      </c>
      <c r="M84" s="34">
        <v>18.85408949051557</v>
      </c>
      <c r="N84" s="34">
        <v>21.65692959197304</v>
      </c>
      <c r="O84" s="34">
        <v>23.74698812277574</v>
      </c>
      <c r="P84" s="34">
        <v>25.755145102829825</v>
      </c>
      <c r="Q84" s="34">
        <v>35.5427598739351</v>
      </c>
      <c r="R84" s="34">
        <v>46.378983283324075</v>
      </c>
      <c r="S84" s="34">
        <v>54.60034026311889</v>
      </c>
      <c r="T84" s="34">
        <v>63.03412209646774</v>
      </c>
      <c r="U84" s="34">
        <v>72.53228596768676</v>
      </c>
      <c r="V84" s="34">
        <v>81.3499348748106</v>
      </c>
      <c r="W84" s="34">
        <v>86.15007751691425</v>
      </c>
      <c r="X84" s="34">
        <v>92.10814646624468</v>
      </c>
      <c r="Y84" s="34">
        <v>100</v>
      </c>
      <c r="Z84" s="34">
        <v>109.07501186969668</v>
      </c>
      <c r="AA84" s="34">
        <v>114.08689293544731</v>
      </c>
      <c r="AB84" s="34">
        <v>121.74281048553523</v>
      </c>
      <c r="AC84" s="35">
        <v>127.19874043837436</v>
      </c>
      <c r="AD84" s="36">
        <v>135.63737459298054</v>
      </c>
    </row>
    <row r="85" spans="1:29" ht="15" customHeight="1">
      <c r="A85" s="48" t="s">
        <v>35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</row>
    <row r="86" spans="1:29" ht="15" customHeight="1">
      <c r="A86" s="49" t="s">
        <v>45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29" ht="15" customHeight="1">
      <c r="A88" s="5" t="s">
        <v>1</v>
      </c>
      <c r="B88" s="6">
        <v>1980</v>
      </c>
      <c r="C88" s="6">
        <v>1981</v>
      </c>
      <c r="D88" s="6">
        <v>1982</v>
      </c>
      <c r="E88" s="6">
        <v>1983</v>
      </c>
      <c r="F88" s="6">
        <v>1984</v>
      </c>
      <c r="G88" s="6">
        <v>1985</v>
      </c>
      <c r="H88" s="6">
        <v>1986</v>
      </c>
      <c r="I88" s="6">
        <v>1987</v>
      </c>
      <c r="J88" s="6">
        <v>1988</v>
      </c>
      <c r="K88" s="6">
        <v>1989</v>
      </c>
      <c r="L88" s="6">
        <v>1990</v>
      </c>
      <c r="M88" s="6">
        <v>1991</v>
      </c>
      <c r="N88" s="6">
        <v>1992</v>
      </c>
      <c r="O88" s="6">
        <v>1993</v>
      </c>
      <c r="P88" s="6">
        <v>1994</v>
      </c>
      <c r="Q88" s="6">
        <v>1995</v>
      </c>
      <c r="R88" s="6">
        <v>1996</v>
      </c>
      <c r="S88" s="6">
        <v>1997</v>
      </c>
      <c r="T88" s="7">
        <v>1998</v>
      </c>
      <c r="U88" s="7">
        <v>1999</v>
      </c>
      <c r="V88" s="7">
        <v>2000</v>
      </c>
      <c r="W88" s="7">
        <v>2001</v>
      </c>
      <c r="X88" s="7">
        <v>2002</v>
      </c>
      <c r="Y88" s="7">
        <v>2003</v>
      </c>
      <c r="Z88" s="7">
        <v>2004</v>
      </c>
      <c r="AA88" s="7">
        <v>2005</v>
      </c>
      <c r="AB88" s="7">
        <v>2006</v>
      </c>
      <c r="AC88" s="7">
        <v>2007</v>
      </c>
    </row>
    <row r="89" spans="1:22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8"/>
      <c r="T89" s="38"/>
      <c r="U89" s="38"/>
      <c r="V89" s="2"/>
    </row>
    <row r="90" spans="1:29" s="11" customFormat="1" ht="15" customHeight="1">
      <c r="A90" s="8" t="s">
        <v>19</v>
      </c>
      <c r="B90" s="9">
        <f aca="true" t="shared" si="19" ref="B90:AB94">B7/B$84*100</f>
        <v>2950111.989168378</v>
      </c>
      <c r="C90" s="9">
        <f t="shared" si="19"/>
        <v>4063676.4328985517</v>
      </c>
      <c r="D90" s="9">
        <f t="shared" si="19"/>
        <v>3508679.4919690727</v>
      </c>
      <c r="E90" s="9">
        <f t="shared" si="19"/>
        <v>4317884.765474482</v>
      </c>
      <c r="F90" s="9">
        <f t="shared" si="19"/>
        <v>5097192.550937459</v>
      </c>
      <c r="G90" s="9">
        <f t="shared" si="19"/>
        <v>4625264.291816694</v>
      </c>
      <c r="H90" s="9">
        <f t="shared" si="19"/>
        <v>3843374.0340702576</v>
      </c>
      <c r="I90" s="9">
        <f t="shared" si="19"/>
        <v>4405999.360882417</v>
      </c>
      <c r="J90" s="9">
        <f t="shared" si="19"/>
        <v>4755951.439853853</v>
      </c>
      <c r="K90" s="9">
        <f t="shared" si="19"/>
        <v>4396614.336885849</v>
      </c>
      <c r="L90" s="9">
        <f t="shared" si="19"/>
        <v>4397311.472787433</v>
      </c>
      <c r="M90" s="9">
        <f t="shared" si="19"/>
        <v>5366357.259039045</v>
      </c>
      <c r="N90" s="9">
        <f t="shared" si="19"/>
        <v>7061460.829455807</v>
      </c>
      <c r="O90" s="9">
        <f t="shared" si="19"/>
        <v>8429434.038753463</v>
      </c>
      <c r="P90" s="9">
        <f t="shared" si="19"/>
        <v>12697974.276373498</v>
      </c>
      <c r="Q90" s="9">
        <f t="shared" si="19"/>
        <v>12093415.607694935</v>
      </c>
      <c r="R90" s="9">
        <f t="shared" si="19"/>
        <v>11313363.35673104</v>
      </c>
      <c r="S90" s="9">
        <f t="shared" si="19"/>
        <v>15542580.978624925</v>
      </c>
      <c r="T90" s="9">
        <f t="shared" si="19"/>
        <v>17894257.14970348</v>
      </c>
      <c r="U90" s="9">
        <f t="shared" si="19"/>
        <v>20767125.010661498</v>
      </c>
      <c r="V90" s="9">
        <f t="shared" si="19"/>
        <v>23725469.024285972</v>
      </c>
      <c r="W90" s="9">
        <f t="shared" si="19"/>
        <v>25758257.61229662</v>
      </c>
      <c r="X90" s="9">
        <f t="shared" si="19"/>
        <v>25919340.813951958</v>
      </c>
      <c r="Y90" s="9">
        <f t="shared" si="19"/>
        <v>29074594.2</v>
      </c>
      <c r="Z90" s="9">
        <f t="shared" si="19"/>
        <v>26609153.006256476</v>
      </c>
      <c r="AA90" s="9">
        <f t="shared" si="19"/>
        <v>27638509.024732053</v>
      </c>
      <c r="AB90" s="9">
        <f t="shared" si="19"/>
        <v>29270071.76677086</v>
      </c>
      <c r="AC90" s="9">
        <f>AC7/AC$84*100</f>
        <v>35131413.444813125</v>
      </c>
    </row>
    <row r="91" spans="1:29" ht="15" customHeight="1">
      <c r="A91" s="18" t="s">
        <v>5</v>
      </c>
      <c r="B91" s="14">
        <f t="shared" si="19"/>
        <v>227062.0370755673</v>
      </c>
      <c r="C91" s="14">
        <f t="shared" si="19"/>
        <v>145538.5023830642</v>
      </c>
      <c r="D91" s="14">
        <f t="shared" si="19"/>
        <v>161964.47961044236</v>
      </c>
      <c r="E91" s="14">
        <f t="shared" si="19"/>
        <v>107564.54421157346</v>
      </c>
      <c r="F91" s="14">
        <f t="shared" si="19"/>
        <v>48698.40565671536</v>
      </c>
      <c r="G91" s="14">
        <f t="shared" si="19"/>
        <v>39266.97750111576</v>
      </c>
      <c r="H91" s="14">
        <f t="shared" si="19"/>
        <v>33476.34784232388</v>
      </c>
      <c r="I91" s="14">
        <f t="shared" si="19"/>
        <v>33840.17519189968</v>
      </c>
      <c r="J91" s="14">
        <f t="shared" si="19"/>
        <v>8967.010719430655</v>
      </c>
      <c r="K91" s="14">
        <f t="shared" si="19"/>
        <v>7546.346381382149</v>
      </c>
      <c r="L91" s="14">
        <f t="shared" si="19"/>
        <v>98115.01813196007</v>
      </c>
      <c r="M91" s="14">
        <f t="shared" si="19"/>
        <v>126366.74930383229</v>
      </c>
      <c r="N91" s="14">
        <f t="shared" si="19"/>
        <v>129032.14133529512</v>
      </c>
      <c r="O91" s="14">
        <f t="shared" si="19"/>
        <v>142224.77320232143</v>
      </c>
      <c r="P91" s="14">
        <f t="shared" si="19"/>
        <v>211671.49236526754</v>
      </c>
      <c r="Q91" s="14">
        <f t="shared" si="19"/>
        <v>155605.5022068177</v>
      </c>
      <c r="R91" s="14">
        <f t="shared" si="19"/>
        <v>147685.64369246954</v>
      </c>
      <c r="S91" s="14">
        <f t="shared" si="19"/>
        <v>191150.45711628726</v>
      </c>
      <c r="T91" s="14">
        <f t="shared" si="19"/>
        <v>225794.3717883169</v>
      </c>
      <c r="U91" s="14">
        <f t="shared" si="19"/>
        <v>285227.32634149457</v>
      </c>
      <c r="V91" s="14">
        <f t="shared" si="19"/>
        <v>333157.6115175482</v>
      </c>
      <c r="W91" s="14">
        <f t="shared" si="19"/>
        <v>361526.43036084383</v>
      </c>
      <c r="X91" s="14">
        <f t="shared" si="19"/>
        <v>421974.8360069747</v>
      </c>
      <c r="Y91" s="14">
        <f t="shared" si="19"/>
        <v>433365.1</v>
      </c>
      <c r="Z91" s="14">
        <f t="shared" si="19"/>
        <v>404522.7155483664</v>
      </c>
      <c r="AA91" s="14">
        <f t="shared" si="19"/>
        <v>435274.8043379371</v>
      </c>
      <c r="AB91" s="14">
        <f t="shared" si="19"/>
        <v>639560.0667462092</v>
      </c>
      <c r="AC91" s="14">
        <f>AC8/AC$84*100</f>
        <v>771321.7101197098</v>
      </c>
    </row>
    <row r="92" spans="1:29" ht="15" customHeight="1">
      <c r="A92" s="18" t="s">
        <v>6</v>
      </c>
      <c r="B92" s="14">
        <f t="shared" si="19"/>
        <v>132170.4394917481</v>
      </c>
      <c r="C92" s="14">
        <f t="shared" si="19"/>
        <v>81152.8054762708</v>
      </c>
      <c r="D92" s="14">
        <f t="shared" si="19"/>
        <v>243773.0688014311</v>
      </c>
      <c r="E92" s="14">
        <f t="shared" si="19"/>
        <v>84720.93997695064</v>
      </c>
      <c r="F92" s="14">
        <f t="shared" si="19"/>
        <v>157226.28112025245</v>
      </c>
      <c r="G92" s="14">
        <f t="shared" si="19"/>
        <v>62494.095889052536</v>
      </c>
      <c r="H92" s="14">
        <f t="shared" si="19"/>
        <v>160252.51698593932</v>
      </c>
      <c r="I92" s="14">
        <f t="shared" si="19"/>
        <v>59257.71676054701</v>
      </c>
      <c r="J92" s="14">
        <f t="shared" si="19"/>
        <v>84957.90583166385</v>
      </c>
      <c r="K92" s="14">
        <f t="shared" si="19"/>
        <v>76314.2526987138</v>
      </c>
      <c r="L92" s="14">
        <f t="shared" si="19"/>
        <v>121041.53654927168</v>
      </c>
      <c r="M92" s="14">
        <f t="shared" si="19"/>
        <v>171847.59845495995</v>
      </c>
      <c r="N92" s="14">
        <f t="shared" si="19"/>
        <v>270026.27381526376</v>
      </c>
      <c r="O92" s="14">
        <f t="shared" si="19"/>
        <v>225511.12470822423</v>
      </c>
      <c r="P92" s="14">
        <f t="shared" si="19"/>
        <v>321521.3879377504</v>
      </c>
      <c r="Q92" s="14">
        <f t="shared" si="19"/>
        <v>188920.02263797703</v>
      </c>
      <c r="R92" s="14">
        <f t="shared" si="19"/>
        <v>189397.4248279474</v>
      </c>
      <c r="S92" s="14">
        <f t="shared" si="19"/>
        <v>230621.82285529803</v>
      </c>
      <c r="T92" s="14">
        <f t="shared" si="19"/>
        <v>252754.05558306002</v>
      </c>
      <c r="U92" s="14">
        <f t="shared" si="19"/>
        <v>282739.0551172786</v>
      </c>
      <c r="V92" s="14">
        <f t="shared" si="19"/>
        <v>441902.01326308923</v>
      </c>
      <c r="W92" s="14">
        <f t="shared" si="19"/>
        <v>396367.72228435584</v>
      </c>
      <c r="X92" s="14">
        <f t="shared" si="19"/>
        <v>394220.1791380856</v>
      </c>
      <c r="Y92" s="14">
        <f t="shared" si="19"/>
        <v>401616.1</v>
      </c>
      <c r="Z92" s="14">
        <f t="shared" si="19"/>
        <v>381900.85232136346</v>
      </c>
      <c r="AA92" s="14">
        <f t="shared" si="19"/>
        <v>444178.71936150396</v>
      </c>
      <c r="AB92" s="14">
        <f t="shared" si="19"/>
        <v>686574.5884019256</v>
      </c>
      <c r="AC92" s="14">
        <f>AC9/AC$84*100</f>
        <v>622325.3447887024</v>
      </c>
    </row>
    <row r="93" spans="1:29" ht="15" customHeight="1">
      <c r="A93" s="18" t="s">
        <v>7</v>
      </c>
      <c r="B93" s="14">
        <f t="shared" si="19"/>
        <v>89808.11914182884</v>
      </c>
      <c r="C93" s="14">
        <f t="shared" si="19"/>
        <v>194498.4594059383</v>
      </c>
      <c r="D93" s="14">
        <f t="shared" si="19"/>
        <v>208653.21990630968</v>
      </c>
      <c r="E93" s="14">
        <f t="shared" si="19"/>
        <v>424270.04758090724</v>
      </c>
      <c r="F93" s="14">
        <f t="shared" si="19"/>
        <v>465835.0346819515</v>
      </c>
      <c r="G93" s="14">
        <f t="shared" si="19"/>
        <v>258653.68438792994</v>
      </c>
      <c r="H93" s="14">
        <f t="shared" si="19"/>
        <v>344992.36248617107</v>
      </c>
      <c r="I93" s="14">
        <f t="shared" si="19"/>
        <v>612586.266771369</v>
      </c>
      <c r="J93" s="14">
        <f t="shared" si="19"/>
        <v>469092.7315858741</v>
      </c>
      <c r="K93" s="14">
        <f t="shared" si="19"/>
        <v>309802.9419372089</v>
      </c>
      <c r="L93" s="14">
        <f t="shared" si="19"/>
        <v>257814.59499311922</v>
      </c>
      <c r="M93" s="14">
        <f t="shared" si="19"/>
        <v>305601.07412762905</v>
      </c>
      <c r="N93" s="14">
        <f t="shared" si="19"/>
        <v>510835.5712667809</v>
      </c>
      <c r="O93" s="14">
        <f t="shared" si="19"/>
        <v>227747.19775148618</v>
      </c>
      <c r="P93" s="14">
        <f t="shared" si="19"/>
        <v>364171.5068019344</v>
      </c>
      <c r="Q93" s="14">
        <f t="shared" si="19"/>
        <v>720372.590390102</v>
      </c>
      <c r="R93" s="14">
        <f t="shared" si="19"/>
        <v>282904.43367087987</v>
      </c>
      <c r="S93" s="14">
        <f t="shared" si="19"/>
        <v>331000.31818313885</v>
      </c>
      <c r="T93" s="14">
        <f t="shared" si="19"/>
        <v>725803.5565242484</v>
      </c>
      <c r="U93" s="14">
        <f t="shared" si="19"/>
        <v>455758.41928830196</v>
      </c>
      <c r="V93" s="14">
        <f t="shared" si="19"/>
        <v>401631.7904898147</v>
      </c>
      <c r="W93" s="14">
        <f t="shared" si="19"/>
        <v>193984.50334207647</v>
      </c>
      <c r="X93" s="14">
        <f t="shared" si="19"/>
        <v>67087.11701482937</v>
      </c>
      <c r="Y93" s="14">
        <f t="shared" si="19"/>
        <v>43468</v>
      </c>
      <c r="Z93" s="14">
        <f t="shared" si="19"/>
        <v>46339.394453040964</v>
      </c>
      <c r="AA93" s="14">
        <f t="shared" si="19"/>
        <v>91540.31397725217</v>
      </c>
      <c r="AB93" s="14">
        <f t="shared" si="19"/>
        <v>134805.3321140465</v>
      </c>
      <c r="AC93" s="14">
        <f>AC10/AC$84*100</f>
        <v>141247.23199365684</v>
      </c>
    </row>
    <row r="94" spans="1:29" ht="15" customHeight="1">
      <c r="A94" s="18" t="s">
        <v>8</v>
      </c>
      <c r="B94" s="14">
        <f t="shared" si="19"/>
        <v>425317.6963131894</v>
      </c>
      <c r="C94" s="14">
        <f t="shared" si="19"/>
        <v>344061.067845677</v>
      </c>
      <c r="D94" s="14">
        <f t="shared" si="19"/>
        <v>256994.6589737121</v>
      </c>
      <c r="E94" s="14">
        <f t="shared" si="19"/>
        <v>120649.71556927003</v>
      </c>
      <c r="F94" s="14">
        <f t="shared" si="19"/>
        <v>62473.09754247199</v>
      </c>
      <c r="G94" s="14">
        <f t="shared" si="19"/>
        <v>82127.58463961042</v>
      </c>
      <c r="H94" s="14">
        <f t="shared" si="19"/>
        <v>180813.60717304566</v>
      </c>
      <c r="I94" s="14">
        <f t="shared" si="19"/>
        <v>86962.62329794561</v>
      </c>
      <c r="J94" s="14">
        <f t="shared" si="19"/>
        <v>54270.0933458306</v>
      </c>
      <c r="K94" s="14">
        <f t="shared" si="19"/>
        <v>36719.84690180213</v>
      </c>
      <c r="L94" s="14">
        <f t="shared" si="19"/>
        <v>117812.1726693475</v>
      </c>
      <c r="M94" s="14">
        <f t="shared" si="19"/>
        <v>86242.8281576771</v>
      </c>
      <c r="N94" s="14">
        <f t="shared" si="19"/>
        <v>481122.2179833816</v>
      </c>
      <c r="O94" s="14">
        <f t="shared" si="19"/>
        <v>1874149.6719457596</v>
      </c>
      <c r="P94" s="14">
        <f t="shared" si="19"/>
        <v>5404131.463608304</v>
      </c>
      <c r="Q94" s="14">
        <f t="shared" si="19"/>
        <v>202829.7753345468</v>
      </c>
      <c r="R94" s="14">
        <f t="shared" si="19"/>
        <v>143922.9480133957</v>
      </c>
      <c r="S94" s="14">
        <f t="shared" si="19"/>
        <v>97709.28119295306</v>
      </c>
      <c r="T94" s="14">
        <f t="shared" si="19"/>
        <v>209952.79318313228</v>
      </c>
      <c r="U94" s="14">
        <f t="shared" si="19"/>
        <v>305584.7434599598</v>
      </c>
      <c r="V94" s="14">
        <f t="shared" si="19"/>
        <v>422391.6104281946</v>
      </c>
      <c r="W94" s="14">
        <f t="shared" si="19"/>
        <v>655483.3335920445</v>
      </c>
      <c r="X94" s="14">
        <f t="shared" si="19"/>
        <v>894372.5735506993</v>
      </c>
      <c r="Y94" s="14">
        <f t="shared" si="19"/>
        <v>733753.4</v>
      </c>
      <c r="Z94" s="14">
        <f t="shared" si="19"/>
        <v>542265.2630160515</v>
      </c>
      <c r="AA94" s="14">
        <f t="shared" si="19"/>
        <v>362876.4350995574</v>
      </c>
      <c r="AB94" s="14">
        <f t="shared" si="19"/>
        <v>78853.93775380768</v>
      </c>
      <c r="AC94" s="14">
        <f>AC11/AC$84*100</f>
        <v>105506.1548074203</v>
      </c>
    </row>
    <row r="95" spans="1:29" ht="15" customHeight="1">
      <c r="A95" s="18" t="s">
        <v>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 ht="15" customHeight="1">
      <c r="A96" s="18" t="s">
        <v>16</v>
      </c>
      <c r="B96" s="14">
        <f aca="true" t="shared" si="20" ref="B96:AC96">B13/B$84*100</f>
        <v>1839371.9495934944</v>
      </c>
      <c r="C96" s="14">
        <f t="shared" si="20"/>
        <v>2818215.608357768</v>
      </c>
      <c r="D96" s="14">
        <f t="shared" si="20"/>
        <v>2365011.9420667654</v>
      </c>
      <c r="E96" s="14">
        <f t="shared" si="20"/>
        <v>3106508.3933433187</v>
      </c>
      <c r="F96" s="14">
        <f t="shared" si="20"/>
        <v>3244844.3380578826</v>
      </c>
      <c r="G96" s="14">
        <f t="shared" si="20"/>
        <v>3046696.7364704995</v>
      </c>
      <c r="H96" s="14">
        <f t="shared" si="20"/>
        <v>2737518.012599911</v>
      </c>
      <c r="I96" s="14">
        <f t="shared" si="20"/>
        <v>2856619.5645725597</v>
      </c>
      <c r="J96" s="14">
        <f t="shared" si="20"/>
        <v>3470265.0594898392</v>
      </c>
      <c r="K96" s="14">
        <f t="shared" si="20"/>
        <v>3192324.348405361</v>
      </c>
      <c r="L96" s="14">
        <f t="shared" si="20"/>
        <v>3668258.667811058</v>
      </c>
      <c r="M96" s="14">
        <f t="shared" si="20"/>
        <v>4237924.087513974</v>
      </c>
      <c r="N96" s="14">
        <f t="shared" si="20"/>
        <v>5025058.586344388</v>
      </c>
      <c r="O96" s="14">
        <f t="shared" si="20"/>
        <v>5751723.515160234</v>
      </c>
      <c r="P96" s="14">
        <f t="shared" si="20"/>
        <v>5932310.976699277</v>
      </c>
      <c r="Q96" s="14">
        <f t="shared" si="20"/>
        <v>5004944.456506693</v>
      </c>
      <c r="R96" s="14">
        <f t="shared" si="20"/>
        <v>5736654.431915156</v>
      </c>
      <c r="S96" s="14">
        <f t="shared" si="20"/>
        <v>7583321.605775437</v>
      </c>
      <c r="T96" s="14">
        <f t="shared" si="20"/>
        <v>6997400.698703735</v>
      </c>
      <c r="U96" s="14">
        <f t="shared" si="20"/>
        <v>7451542.6170462</v>
      </c>
      <c r="V96" s="14">
        <f t="shared" si="20"/>
        <v>8761170.627816796</v>
      </c>
      <c r="W96" s="14">
        <f t="shared" si="20"/>
        <v>8932120.808004146</v>
      </c>
      <c r="X96" s="14">
        <f t="shared" si="20"/>
        <v>9160067.403041283</v>
      </c>
      <c r="Y96" s="14">
        <f t="shared" si="20"/>
        <v>9364399.2</v>
      </c>
      <c r="Z96" s="14">
        <f t="shared" si="20"/>
        <v>9250850.97589003</v>
      </c>
      <c r="AA96" s="14">
        <f t="shared" si="20"/>
        <v>10184059.010682397</v>
      </c>
      <c r="AB96" s="14">
        <f t="shared" si="20"/>
        <v>10255479.933645388</v>
      </c>
      <c r="AC96" s="14">
        <f t="shared" si="20"/>
        <v>10499045.315995172</v>
      </c>
    </row>
    <row r="97" spans="1:29" ht="15" customHeight="1">
      <c r="A97" s="18" t="s">
        <v>10</v>
      </c>
      <c r="B97" s="14">
        <f>B14/B$84*100</f>
        <v>25417.392209951562</v>
      </c>
      <c r="C97" s="14">
        <f>C14/C$84*100</f>
        <v>201205.30283372928</v>
      </c>
      <c r="D97" s="14">
        <f>D14/D$84*100</f>
        <v>123126.05847936688</v>
      </c>
      <c r="E97" s="14">
        <f>E14/E$84*100</f>
        <v>174986.44408851847</v>
      </c>
      <c r="F97" s="14"/>
      <c r="G97" s="14"/>
      <c r="H97" s="14"/>
      <c r="I97" s="14">
        <f>I14/I$84*100</f>
        <v>641766.2030549718</v>
      </c>
      <c r="J97" s="14">
        <f>J14/J$84*100</f>
        <v>206081.6911960255</v>
      </c>
      <c r="K97" s="14">
        <f>K14/K$84*100</f>
        <v>126379.06726739198</v>
      </c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>
        <f>AC14/AC$84*100</f>
        <v>2633673.877944584</v>
      </c>
    </row>
    <row r="98" spans="1:29" ht="15" customHeight="1">
      <c r="A98" s="18" t="s">
        <v>11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>
        <f aca="true" t="shared" si="21" ref="V98:AB101">V15/V$84*100</f>
        <v>163826.06845978778</v>
      </c>
      <c r="W98" s="14">
        <f t="shared" si="21"/>
        <v>515349.15904496145</v>
      </c>
      <c r="X98" s="14">
        <f t="shared" si="21"/>
        <v>481379.67922575807</v>
      </c>
      <c r="Y98" s="14">
        <f t="shared" si="21"/>
        <v>432698.9</v>
      </c>
      <c r="Z98" s="14">
        <f t="shared" si="21"/>
        <v>193537.1781138886</v>
      </c>
      <c r="AA98" s="14">
        <f t="shared" si="21"/>
        <v>0</v>
      </c>
      <c r="AB98" s="14">
        <f t="shared" si="21"/>
        <v>0</v>
      </c>
      <c r="AC98" s="14">
        <f>AC15/AC$84*100</f>
        <v>0</v>
      </c>
    </row>
    <row r="99" spans="1:29" ht="15" customHeight="1">
      <c r="A99" s="18" t="s">
        <v>12</v>
      </c>
      <c r="B99" s="14"/>
      <c r="C99" s="14"/>
      <c r="D99" s="14"/>
      <c r="E99" s="14"/>
      <c r="F99" s="14"/>
      <c r="G99" s="14"/>
      <c r="H99" s="14"/>
      <c r="I99" s="14"/>
      <c r="J99" s="14"/>
      <c r="K99" s="14">
        <f aca="true" t="shared" si="22" ref="K99:U99">K16/K$84*100</f>
        <v>7486.77437859383</v>
      </c>
      <c r="L99" s="14">
        <f t="shared" si="22"/>
        <v>5537.736762855781</v>
      </c>
      <c r="M99" s="14">
        <f t="shared" si="22"/>
        <v>9707.708245050608</v>
      </c>
      <c r="N99" s="14">
        <f t="shared" si="22"/>
        <v>6267.739820805942</v>
      </c>
      <c r="O99" s="14">
        <f t="shared" si="22"/>
        <v>61140.80625691951</v>
      </c>
      <c r="P99" s="14">
        <f t="shared" si="22"/>
        <v>65117.08605422417</v>
      </c>
      <c r="Q99" s="14">
        <f t="shared" si="22"/>
        <v>5081716.800851316</v>
      </c>
      <c r="R99" s="14">
        <f t="shared" si="22"/>
        <v>4500225.861463536</v>
      </c>
      <c r="S99" s="14">
        <f t="shared" si="22"/>
        <v>7108777.493501806</v>
      </c>
      <c r="T99" s="14">
        <f t="shared" si="22"/>
        <v>9382606.758524869</v>
      </c>
      <c r="U99" s="14">
        <f t="shared" si="22"/>
        <v>10757793.989115678</v>
      </c>
      <c r="V99" s="14">
        <f t="shared" si="21"/>
        <v>12461196.454059977</v>
      </c>
      <c r="W99" s="14">
        <f t="shared" si="21"/>
        <v>13380545.592355134</v>
      </c>
      <c r="X99" s="14">
        <f t="shared" si="21"/>
        <v>13275712.702004336</v>
      </c>
      <c r="Y99" s="14">
        <f t="shared" si="21"/>
        <v>14555385.999999998</v>
      </c>
      <c r="Z99" s="14">
        <f t="shared" si="21"/>
        <v>14759812.558381865</v>
      </c>
      <c r="AA99" s="14">
        <f t="shared" si="21"/>
        <v>16120579.741273407</v>
      </c>
      <c r="AB99" s="14">
        <f t="shared" si="21"/>
        <v>15892962.157546775</v>
      </c>
      <c r="AC99" s="14">
        <f>AC16/AC$84*100</f>
        <v>17483999.54540008</v>
      </c>
    </row>
    <row r="100" spans="1:29" ht="15" customHeight="1">
      <c r="A100" s="18" t="s">
        <v>13</v>
      </c>
      <c r="B100" s="14"/>
      <c r="C100" s="14"/>
      <c r="D100" s="14"/>
      <c r="E100" s="14"/>
      <c r="F100" s="14">
        <f>F17/F$84*100</f>
        <v>549596.292411502</v>
      </c>
      <c r="G100" s="14">
        <f>G17/G$84*100</f>
        <v>843275.8717371312</v>
      </c>
      <c r="H100" s="14"/>
      <c r="I100" s="14"/>
      <c r="J100" s="14">
        <f>J17/J$84*100</f>
        <v>13360.101380314236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>
        <f>T17/T$84*100</f>
        <v>99944.91539611736</v>
      </c>
      <c r="U100" s="14">
        <f>U17/U$84*100</f>
        <v>49634.72406762222</v>
      </c>
      <c r="V100" s="14">
        <f t="shared" si="21"/>
        <v>36533.28062983184</v>
      </c>
      <c r="W100" s="14">
        <f t="shared" si="21"/>
        <v>220814.19481329073</v>
      </c>
      <c r="X100" s="14">
        <f t="shared" si="21"/>
        <v>501504.39208901505</v>
      </c>
      <c r="Y100" s="14">
        <f t="shared" si="21"/>
        <v>2531360.3</v>
      </c>
      <c r="Z100" s="14">
        <f t="shared" si="21"/>
        <v>426581.205011327</v>
      </c>
      <c r="AA100" s="14">
        <f t="shared" si="21"/>
        <v>0</v>
      </c>
      <c r="AB100" s="14">
        <f t="shared" si="21"/>
        <v>1581835.750562707</v>
      </c>
      <c r="AC100" s="14">
        <f>AC17/AC$84*100</f>
        <v>2874294.2637638007</v>
      </c>
    </row>
    <row r="101" spans="1:29" ht="15" customHeight="1">
      <c r="A101" s="18" t="s">
        <v>14</v>
      </c>
      <c r="B101" s="14">
        <f>B18/B$84*100</f>
        <v>210964.35534259793</v>
      </c>
      <c r="C101" s="14">
        <f>C18/C$84*100</f>
        <v>279004.6865961046</v>
      </c>
      <c r="D101" s="14">
        <f>D18/D$84*100</f>
        <v>149156.06413104513</v>
      </c>
      <c r="E101" s="14">
        <f>E18/E$84*100</f>
        <v>299184.68070394354</v>
      </c>
      <c r="F101" s="14">
        <f>F18/F$84*100</f>
        <v>568519.1014666827</v>
      </c>
      <c r="G101" s="14">
        <f>G18/G$84*100</f>
        <v>292749.3411913541</v>
      </c>
      <c r="H101" s="14">
        <f>H18/H$84*100</f>
        <v>386321.1869828672</v>
      </c>
      <c r="I101" s="14">
        <f>I18/I$84*100</f>
        <v>114966.81123312474</v>
      </c>
      <c r="J101" s="14">
        <f>J18/J$84*100</f>
        <v>448956.84630487504</v>
      </c>
      <c r="K101" s="14">
        <f aca="true" t="shared" si="23" ref="K101:R101">K18/K$84*100</f>
        <v>640040.7589153964</v>
      </c>
      <c r="L101" s="14">
        <f t="shared" si="23"/>
        <v>128731.74586982134</v>
      </c>
      <c r="M101" s="14">
        <f t="shared" si="23"/>
        <v>428667.2132359224</v>
      </c>
      <c r="N101" s="14">
        <f t="shared" si="23"/>
        <v>639118.2988898933</v>
      </c>
      <c r="O101" s="14">
        <f t="shared" si="23"/>
        <v>146936.94972851744</v>
      </c>
      <c r="P101" s="14">
        <f t="shared" si="23"/>
        <v>399050.36290674045</v>
      </c>
      <c r="Q101" s="14">
        <f t="shared" si="23"/>
        <v>739026.459767483</v>
      </c>
      <c r="R101" s="14">
        <f t="shared" si="23"/>
        <v>312572.6131476547</v>
      </c>
      <c r="S101" s="14"/>
      <c r="T101" s="14"/>
      <c r="U101" s="14">
        <f>U18/U$84*100</f>
        <v>1178844.136224967</v>
      </c>
      <c r="V101" s="14">
        <f t="shared" si="21"/>
        <v>703659.5676209294</v>
      </c>
      <c r="W101" s="14">
        <f t="shared" si="21"/>
        <v>1102065.8684997628</v>
      </c>
      <c r="X101" s="14">
        <f t="shared" si="21"/>
        <v>723021.9318809747</v>
      </c>
      <c r="Y101" s="14">
        <f t="shared" si="21"/>
        <v>578547.2</v>
      </c>
      <c r="Z101" s="14">
        <f t="shared" si="21"/>
        <v>603342.863520543</v>
      </c>
      <c r="AA101" s="14">
        <f t="shared" si="21"/>
        <v>0</v>
      </c>
      <c r="AB101" s="14">
        <f t="shared" si="21"/>
        <v>0</v>
      </c>
      <c r="AC101" s="14">
        <f>AC18/AC$84*100</f>
        <v>0</v>
      </c>
    </row>
    <row r="102" spans="1:29" ht="15" customHeight="1">
      <c r="A102" s="2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4"/>
      <c r="AC102" s="4"/>
    </row>
    <row r="103" spans="1:31" s="11" customFormat="1" ht="15" customHeight="1">
      <c r="A103" s="8" t="s">
        <v>20</v>
      </c>
      <c r="B103" s="9">
        <f aca="true" t="shared" si="24" ref="B103:AC103">B20/B$84*100</f>
        <v>2950111.989168378</v>
      </c>
      <c r="C103" s="9">
        <f t="shared" si="24"/>
        <v>4063676.4328985517</v>
      </c>
      <c r="D103" s="9">
        <f t="shared" si="24"/>
        <v>3508679.4919690727</v>
      </c>
      <c r="E103" s="9">
        <f t="shared" si="24"/>
        <v>4317884.765474482</v>
      </c>
      <c r="F103" s="9">
        <f t="shared" si="24"/>
        <v>5097192.550937459</v>
      </c>
      <c r="G103" s="9">
        <f t="shared" si="24"/>
        <v>4625264.291816694</v>
      </c>
      <c r="H103" s="9">
        <f t="shared" si="24"/>
        <v>3843374.0340702576</v>
      </c>
      <c r="I103" s="9">
        <f t="shared" si="24"/>
        <v>4405999.360882417</v>
      </c>
      <c r="J103" s="9">
        <f t="shared" si="24"/>
        <v>4755951.439853853</v>
      </c>
      <c r="K103" s="9">
        <f t="shared" si="24"/>
        <v>4396613.497843557</v>
      </c>
      <c r="L103" s="9">
        <f t="shared" si="24"/>
        <v>4397312.7828742</v>
      </c>
      <c r="M103" s="9">
        <f t="shared" si="24"/>
        <v>5366355.6678723125</v>
      </c>
      <c r="N103" s="9">
        <f t="shared" si="24"/>
        <v>7061460.82945581</v>
      </c>
      <c r="O103" s="9">
        <f t="shared" si="24"/>
        <v>8429433.533426221</v>
      </c>
      <c r="P103" s="9">
        <f t="shared" si="24"/>
        <v>12697974.614170078</v>
      </c>
      <c r="Q103" s="9">
        <f t="shared" si="24"/>
        <v>12093415.129397806</v>
      </c>
      <c r="R103" s="9">
        <f t="shared" si="24"/>
        <v>11313362.645201858</v>
      </c>
      <c r="S103" s="9">
        <f t="shared" si="24"/>
        <v>15542580.978624918</v>
      </c>
      <c r="T103" s="9">
        <f t="shared" si="24"/>
        <v>17894257.149703477</v>
      </c>
      <c r="U103" s="9">
        <f t="shared" si="24"/>
        <v>20767125.010661498</v>
      </c>
      <c r="V103" s="9">
        <f t="shared" si="24"/>
        <v>23725469.024285972</v>
      </c>
      <c r="W103" s="9">
        <f t="shared" si="24"/>
        <v>25758257.61229661</v>
      </c>
      <c r="X103" s="9">
        <f t="shared" si="24"/>
        <v>25919340.81395195</v>
      </c>
      <c r="Y103" s="9">
        <f t="shared" si="24"/>
        <v>29074594.2</v>
      </c>
      <c r="Z103" s="9">
        <f t="shared" si="24"/>
        <v>26609153.006256476</v>
      </c>
      <c r="AA103" s="9">
        <f t="shared" si="24"/>
        <v>27638509.024732053</v>
      </c>
      <c r="AB103" s="9">
        <f t="shared" si="24"/>
        <v>29270071.76677086</v>
      </c>
      <c r="AC103" s="9">
        <f t="shared" si="24"/>
        <v>35131413.444813125</v>
      </c>
      <c r="AE103" s="11" t="s">
        <v>4</v>
      </c>
    </row>
    <row r="104" spans="1:29" ht="15" customHeight="1">
      <c r="A104" s="18" t="s">
        <v>32</v>
      </c>
      <c r="B104" s="14">
        <f aca="true" t="shared" si="25" ref="B104:AC104">B21/B$84*100</f>
        <v>2658659.225160933</v>
      </c>
      <c r="C104" s="14">
        <f t="shared" si="25"/>
        <v>3410429.883031711</v>
      </c>
      <c r="D104" s="14">
        <f t="shared" si="25"/>
        <v>3089307.1786920344</v>
      </c>
      <c r="E104" s="14">
        <f t="shared" si="25"/>
        <v>2192764.223958406</v>
      </c>
      <c r="F104" s="14">
        <f t="shared" si="25"/>
        <v>2662828.821309196</v>
      </c>
      <c r="G104" s="14">
        <f t="shared" si="25"/>
        <v>2242512.543227783</v>
      </c>
      <c r="H104" s="14">
        <f t="shared" si="25"/>
        <v>1430235.632738791</v>
      </c>
      <c r="I104" s="14">
        <f t="shared" si="25"/>
        <v>1446277.3547744616</v>
      </c>
      <c r="J104" s="14">
        <f t="shared" si="25"/>
        <v>1585299.418245631</v>
      </c>
      <c r="K104" s="14">
        <f t="shared" si="25"/>
        <v>1889482.9693402597</v>
      </c>
      <c r="L104" s="14">
        <f t="shared" si="25"/>
        <v>1820340.6706859746</v>
      </c>
      <c r="M104" s="14">
        <f t="shared" si="25"/>
        <v>2168686.0041991817</v>
      </c>
      <c r="N104" s="14">
        <f t="shared" si="25"/>
        <v>2642780.9056189335</v>
      </c>
      <c r="O104" s="14">
        <f t="shared" si="25"/>
        <v>3265211.554371074</v>
      </c>
      <c r="P104" s="14">
        <f t="shared" si="25"/>
        <v>2976611.014766782</v>
      </c>
      <c r="Q104" s="14">
        <f t="shared" si="25"/>
        <v>2900879.683111247</v>
      </c>
      <c r="R104" s="14">
        <f t="shared" si="25"/>
        <v>7201482.554277799</v>
      </c>
      <c r="S104" s="14">
        <f t="shared" si="25"/>
        <v>8101625.335452295</v>
      </c>
      <c r="T104" s="14">
        <f t="shared" si="25"/>
        <v>9138175.655376954</v>
      </c>
      <c r="U104" s="14">
        <f t="shared" si="25"/>
        <v>9674565.479883214</v>
      </c>
      <c r="V104" s="14">
        <f t="shared" si="25"/>
        <v>11020024.679547565</v>
      </c>
      <c r="W104" s="14">
        <f t="shared" si="25"/>
        <v>11309228.941885896</v>
      </c>
      <c r="X104" s="14">
        <f t="shared" si="25"/>
        <v>12066748.84514495</v>
      </c>
      <c r="Y104" s="14">
        <f t="shared" si="25"/>
        <v>12401163.5</v>
      </c>
      <c r="Z104" s="14">
        <f t="shared" si="25"/>
        <v>12134128.635998841</v>
      </c>
      <c r="AA104" s="14">
        <f t="shared" si="25"/>
        <v>12233624.074500069</v>
      </c>
      <c r="AB104" s="14">
        <f t="shared" si="25"/>
        <v>12997849.02031657</v>
      </c>
      <c r="AC104" s="14">
        <f t="shared" si="25"/>
        <v>13674681.950508079</v>
      </c>
    </row>
    <row r="105" spans="1:29" ht="15" customHeight="1">
      <c r="A105" s="19" t="s">
        <v>24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>
        <f aca="true" t="shared" si="26" ref="X105:AC118">X22/X$84*100</f>
        <v>10201956.02724858</v>
      </c>
      <c r="Y105" s="14">
        <f t="shared" si="26"/>
        <v>10491567</v>
      </c>
      <c r="Z105" s="14">
        <f t="shared" si="26"/>
        <v>10580610.262767505</v>
      </c>
      <c r="AA105" s="14">
        <f t="shared" si="26"/>
        <v>10569428.257479895</v>
      </c>
      <c r="AB105" s="14">
        <f t="shared" si="26"/>
        <v>11162101.109547304</v>
      </c>
      <c r="AC105" s="14">
        <f t="shared" si="26"/>
        <v>11825279.360598233</v>
      </c>
    </row>
    <row r="106" spans="1:29" ht="15" customHeight="1">
      <c r="A106" s="19" t="s">
        <v>25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>
        <f t="shared" si="26"/>
        <v>333921.4953290981</v>
      </c>
      <c r="Y106" s="14">
        <f t="shared" si="26"/>
        <v>371903.1</v>
      </c>
      <c r="Z106" s="14">
        <f t="shared" si="26"/>
        <v>247403.91531873084</v>
      </c>
      <c r="AA106" s="14">
        <f t="shared" si="26"/>
        <v>262624.12122094596</v>
      </c>
      <c r="AB106" s="14">
        <f t="shared" si="26"/>
        <v>305886.81049403397</v>
      </c>
      <c r="AC106" s="14">
        <f t="shared" si="26"/>
        <v>324674.91311369</v>
      </c>
    </row>
    <row r="107" spans="1:29" ht="15" customHeight="1">
      <c r="A107" s="19" t="s">
        <v>26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>
        <f t="shared" si="26"/>
        <v>1530871.322567272</v>
      </c>
      <c r="Y107" s="14">
        <f t="shared" si="26"/>
        <v>1537693.4</v>
      </c>
      <c r="Z107" s="14">
        <f t="shared" si="26"/>
        <v>1306114.4579126064</v>
      </c>
      <c r="AA107" s="14">
        <f t="shared" si="26"/>
        <v>1401571.6957992294</v>
      </c>
      <c r="AB107" s="14">
        <f t="shared" si="26"/>
        <v>1529861.100275232</v>
      </c>
      <c r="AC107" s="14">
        <f t="shared" si="26"/>
        <v>1524727.6767961576</v>
      </c>
    </row>
    <row r="108" spans="1:29" ht="15" customHeight="1">
      <c r="A108" s="18" t="s">
        <v>17</v>
      </c>
      <c r="B108" s="14"/>
      <c r="C108" s="14">
        <f aca="true" t="shared" si="27" ref="C108:W108">C25/C$84*100</f>
        <v>653246.549866841</v>
      </c>
      <c r="D108" s="14">
        <f t="shared" si="27"/>
        <v>419372.3132770382</v>
      </c>
      <c r="E108" s="14">
        <f t="shared" si="27"/>
        <v>559335.629900182</v>
      </c>
      <c r="F108" s="14">
        <f t="shared" si="27"/>
        <v>761643.0644710283</v>
      </c>
      <c r="G108" s="14">
        <f t="shared" si="27"/>
        <v>586901.0744363195</v>
      </c>
      <c r="H108" s="14">
        <f t="shared" si="27"/>
        <v>519813.29010719573</v>
      </c>
      <c r="I108" s="14">
        <f t="shared" si="27"/>
        <v>656602.0094878072</v>
      </c>
      <c r="J108" s="14">
        <f t="shared" si="27"/>
        <v>1198643.617947524</v>
      </c>
      <c r="K108" s="14">
        <f t="shared" si="27"/>
        <v>935223.3889006835</v>
      </c>
      <c r="L108" s="14">
        <f t="shared" si="27"/>
        <v>967094.2603996386</v>
      </c>
      <c r="M108" s="14">
        <f t="shared" si="27"/>
        <v>1145084.7313979536</v>
      </c>
      <c r="N108" s="14">
        <f t="shared" si="27"/>
        <v>2657649.1259099273</v>
      </c>
      <c r="O108" s="14">
        <f t="shared" si="27"/>
        <v>1560456.416974389</v>
      </c>
      <c r="P108" s="14">
        <f t="shared" si="27"/>
        <v>2044243.9399891072</v>
      </c>
      <c r="Q108" s="14">
        <f t="shared" si="27"/>
        <v>6034592.157748872</v>
      </c>
      <c r="R108" s="14">
        <f t="shared" si="27"/>
        <v>1901711.5675261645</v>
      </c>
      <c r="S108" s="14">
        <f t="shared" si="27"/>
        <v>1721272.4233420657</v>
      </c>
      <c r="T108" s="14">
        <f t="shared" si="27"/>
        <v>1377555.157619398</v>
      </c>
      <c r="U108" s="14">
        <f t="shared" si="27"/>
        <v>1142116.2161758624</v>
      </c>
      <c r="V108" s="14">
        <f t="shared" si="27"/>
        <v>1664391.498387358</v>
      </c>
      <c r="W108" s="14">
        <f t="shared" si="27"/>
        <v>2172751.033952924</v>
      </c>
      <c r="X108" s="14">
        <f t="shared" si="26"/>
        <v>1486699.985328486</v>
      </c>
      <c r="Y108" s="14">
        <f t="shared" si="26"/>
        <v>2951920.6</v>
      </c>
      <c r="Z108" s="14">
        <f t="shared" si="26"/>
        <v>1029209.3310437534</v>
      </c>
      <c r="AA108" s="14">
        <f t="shared" si="26"/>
        <v>1868951.5027869667</v>
      </c>
      <c r="AB108" s="14">
        <f t="shared" si="26"/>
        <v>3070377.5320220026</v>
      </c>
      <c r="AC108" s="14">
        <f t="shared" si="26"/>
        <v>5369734.461568141</v>
      </c>
    </row>
    <row r="109" spans="1:29" ht="15" customHeight="1">
      <c r="A109" s="20" t="s">
        <v>27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>
        <f t="shared" si="26"/>
        <v>317092.4735816235</v>
      </c>
      <c r="Y109" s="14">
        <f t="shared" si="26"/>
        <v>285337.1</v>
      </c>
      <c r="Z109" s="14">
        <f t="shared" si="26"/>
        <v>53547.00311174252</v>
      </c>
      <c r="AA109" s="14">
        <f t="shared" si="26"/>
        <v>115945.9220918973</v>
      </c>
      <c r="AB109" s="14">
        <f t="shared" si="26"/>
        <v>255436.1927080271</v>
      </c>
      <c r="AC109" s="14">
        <f t="shared" si="26"/>
        <v>196345.3404800019</v>
      </c>
    </row>
    <row r="110" spans="1:29" ht="15" customHeight="1">
      <c r="A110" s="20" t="s">
        <v>28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>
        <f t="shared" si="26"/>
        <v>1169607.5117468624</v>
      </c>
      <c r="Y110" s="14">
        <f t="shared" si="26"/>
        <v>2666583.5</v>
      </c>
      <c r="Z110" s="14">
        <f t="shared" si="26"/>
        <v>975662.3279320111</v>
      </c>
      <c r="AA110" s="14">
        <f t="shared" si="26"/>
        <v>1753005.5806950692</v>
      </c>
      <c r="AB110" s="14">
        <f t="shared" si="26"/>
        <v>2814941.339313975</v>
      </c>
      <c r="AC110" s="14">
        <f t="shared" si="26"/>
        <v>5173389.121088141</v>
      </c>
    </row>
    <row r="111" spans="1:29" ht="15" customHeight="1">
      <c r="A111" s="18" t="s">
        <v>18</v>
      </c>
      <c r="B111" s="14"/>
      <c r="C111" s="14"/>
      <c r="D111" s="14"/>
      <c r="E111" s="14">
        <f aca="true" t="shared" si="28" ref="E111:W111">E28/E$84*100</f>
        <v>659581.3494540608</v>
      </c>
      <c r="F111" s="14">
        <f t="shared" si="28"/>
        <v>891737.3767253965</v>
      </c>
      <c r="G111" s="14">
        <f t="shared" si="28"/>
        <v>874040.8474132286</v>
      </c>
      <c r="H111" s="14">
        <f t="shared" si="28"/>
        <v>1121509.3137484707</v>
      </c>
      <c r="I111" s="14">
        <f t="shared" si="28"/>
        <v>1125511.8280818183</v>
      </c>
      <c r="J111" s="14">
        <f t="shared" si="28"/>
        <v>1210876.1948482895</v>
      </c>
      <c r="K111" s="14">
        <f t="shared" si="28"/>
        <v>1364074.68559315</v>
      </c>
      <c r="L111" s="14">
        <f t="shared" si="28"/>
        <v>1148095.8480873972</v>
      </c>
      <c r="M111" s="14">
        <f t="shared" si="28"/>
        <v>1290305.215334732</v>
      </c>
      <c r="N111" s="14">
        <f t="shared" si="28"/>
        <v>1728067.214748259</v>
      </c>
      <c r="O111" s="14">
        <f t="shared" si="28"/>
        <v>2824435.656986386</v>
      </c>
      <c r="P111" s="14">
        <f t="shared" si="28"/>
        <v>6288597.488126921</v>
      </c>
      <c r="Q111" s="14">
        <f t="shared" si="28"/>
        <v>2374076.1915869135</v>
      </c>
      <c r="R111" s="14">
        <f t="shared" si="28"/>
        <v>2109456.0957134464</v>
      </c>
      <c r="S111" s="14">
        <f t="shared" si="28"/>
        <v>3100213.6467332477</v>
      </c>
      <c r="T111" s="14">
        <f t="shared" si="28"/>
        <v>7190731.225007407</v>
      </c>
      <c r="U111" s="14">
        <f t="shared" si="28"/>
        <v>8429834.408809274</v>
      </c>
      <c r="V111" s="14">
        <f t="shared" si="28"/>
        <v>9942150.18419685</v>
      </c>
      <c r="W111" s="14">
        <f t="shared" si="28"/>
        <v>10806087.897218933</v>
      </c>
      <c r="X111" s="14">
        <f t="shared" si="26"/>
        <v>11100443.654836753</v>
      </c>
      <c r="Y111" s="14">
        <f t="shared" si="26"/>
        <v>11710751.2</v>
      </c>
      <c r="Z111" s="14">
        <f t="shared" si="26"/>
        <v>10866176.58511831</v>
      </c>
      <c r="AA111" s="14">
        <f t="shared" si="26"/>
        <v>11346131.41522246</v>
      </c>
      <c r="AB111" s="14">
        <f t="shared" si="26"/>
        <v>12663387.21647282</v>
      </c>
      <c r="AC111" s="14">
        <f t="shared" si="26"/>
        <v>14064754.838250536</v>
      </c>
    </row>
    <row r="112" spans="1:29" ht="15" customHeight="1">
      <c r="A112" s="19" t="s">
        <v>29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>
        <f t="shared" si="26"/>
        <v>6357837.959692424</v>
      </c>
      <c r="Y112" s="14">
        <f t="shared" si="26"/>
        <v>6553073</v>
      </c>
      <c r="Z112" s="14">
        <f t="shared" si="26"/>
        <v>5892475.911603008</v>
      </c>
      <c r="AA112" s="14">
        <f t="shared" si="26"/>
        <v>6270179.698948914</v>
      </c>
      <c r="AB112" s="14">
        <f t="shared" si="26"/>
        <v>7157666.120280129</v>
      </c>
      <c r="AC112" s="14">
        <f t="shared" si="26"/>
        <v>8550108.32852473</v>
      </c>
    </row>
    <row r="113" spans="1:29" ht="15" customHeight="1">
      <c r="A113" s="19" t="s">
        <v>30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>
        <f t="shared" si="26"/>
        <v>4742605.695144329</v>
      </c>
      <c r="Y113" s="14">
        <f t="shared" si="26"/>
        <v>5157678.2</v>
      </c>
      <c r="Z113" s="14">
        <f t="shared" si="26"/>
        <v>4973700.673515302</v>
      </c>
      <c r="AA113" s="14">
        <f t="shared" si="26"/>
        <v>5075951.716273545</v>
      </c>
      <c r="AB113" s="14">
        <f t="shared" si="26"/>
        <v>5505721.096192691</v>
      </c>
      <c r="AC113" s="14">
        <f t="shared" si="26"/>
        <v>5514646.509725807</v>
      </c>
    </row>
    <row r="114" spans="1:29" ht="15" customHeight="1">
      <c r="A114" s="18" t="s">
        <v>15</v>
      </c>
      <c r="B114" s="14">
        <f>B31/B$84*100</f>
        <v>11014.203290979009</v>
      </c>
      <c r="C114" s="14"/>
      <c r="D114" s="14"/>
      <c r="E114" s="14"/>
      <c r="F114" s="14"/>
      <c r="G114" s="14"/>
      <c r="H114" s="14">
        <f aca="true" t="shared" si="29" ref="H114:W115">H31/H$84*100</f>
        <v>31306.584556247333</v>
      </c>
      <c r="I114" s="14">
        <f t="shared" si="29"/>
        <v>83114.7196121958</v>
      </c>
      <c r="J114" s="14">
        <f t="shared" si="29"/>
        <v>23305.718251806124</v>
      </c>
      <c r="K114" s="14">
        <f t="shared" si="29"/>
        <v>42943.02358744939</v>
      </c>
      <c r="L114" s="14">
        <f t="shared" si="29"/>
        <v>132333.17439148933</v>
      </c>
      <c r="M114" s="14">
        <f t="shared" si="29"/>
        <v>67833.02904355882</v>
      </c>
      <c r="N114" s="14">
        <f t="shared" si="29"/>
        <v>9559.526853554253</v>
      </c>
      <c r="O114" s="14">
        <f t="shared" si="29"/>
        <v>45973.83021187904</v>
      </c>
      <c r="P114" s="14">
        <f t="shared" si="29"/>
        <v>59899.87607681907</v>
      </c>
      <c r="Q114" s="14">
        <f t="shared" si="29"/>
        <v>375997.8135462786</v>
      </c>
      <c r="R114" s="14">
        <f t="shared" si="29"/>
        <v>50825.17625709913</v>
      </c>
      <c r="S114" s="14">
        <f t="shared" si="29"/>
        <v>30283.877207206762</v>
      </c>
      <c r="T114" s="14">
        <f t="shared" si="29"/>
        <v>14931.595280403568</v>
      </c>
      <c r="U114" s="14">
        <f t="shared" si="29"/>
        <v>512416.2227088476</v>
      </c>
      <c r="V114" s="14">
        <f t="shared" si="29"/>
        <v>24005.059168211737</v>
      </c>
      <c r="W114" s="14">
        <f t="shared" si="29"/>
        <v>182228.62303191473</v>
      </c>
      <c r="X114" s="14">
        <f t="shared" si="26"/>
        <v>58239.90825790753</v>
      </c>
      <c r="Y114" s="14">
        <f t="shared" si="26"/>
        <v>702449.2</v>
      </c>
      <c r="Z114" s="14">
        <f t="shared" si="26"/>
        <v>97315.46041618155</v>
      </c>
      <c r="AA114" s="14">
        <f t="shared" si="26"/>
        <v>1109057.9885595855</v>
      </c>
      <c r="AB114" s="14">
        <f t="shared" si="26"/>
        <v>137776.59586717776</v>
      </c>
      <c r="AC114" s="14">
        <f t="shared" si="26"/>
        <v>1619526.335638554</v>
      </c>
    </row>
    <row r="115" spans="1:29" ht="15" customHeight="1">
      <c r="A115" s="18" t="s">
        <v>14</v>
      </c>
      <c r="B115" s="14">
        <f>B32/B$84*100</f>
        <v>280438.5607164656</v>
      </c>
      <c r="C115" s="14"/>
      <c r="D115" s="14"/>
      <c r="E115" s="14">
        <f>E32/E$84*100</f>
        <v>906203.5621618334</v>
      </c>
      <c r="F115" s="14">
        <f>F32/F$84*100</f>
        <v>464721.92826694093</v>
      </c>
      <c r="G115" s="14">
        <f>G32/G$84*100</f>
        <v>655442.9860565707</v>
      </c>
      <c r="H115" s="14">
        <f t="shared" si="29"/>
        <v>322519.81416609255</v>
      </c>
      <c r="I115" s="14">
        <f t="shared" si="29"/>
        <v>1094493.448926135</v>
      </c>
      <c r="J115" s="14">
        <f t="shared" si="29"/>
        <v>737826.4905606024</v>
      </c>
      <c r="K115" s="14">
        <f t="shared" si="29"/>
        <v>164889.43042201482</v>
      </c>
      <c r="L115" s="14">
        <f t="shared" si="29"/>
        <v>329448.829309701</v>
      </c>
      <c r="M115" s="14">
        <f t="shared" si="29"/>
        <v>675128.3325775666</v>
      </c>
      <c r="N115" s="14">
        <f t="shared" si="29"/>
        <v>4766.603666581681</v>
      </c>
      <c r="O115" s="14">
        <f t="shared" si="29"/>
        <v>496123.9269202485</v>
      </c>
      <c r="P115" s="14">
        <f t="shared" si="29"/>
        <v>1106020.947902567</v>
      </c>
      <c r="Q115" s="14">
        <f t="shared" si="29"/>
        <v>407869.2834044965</v>
      </c>
      <c r="R115" s="14">
        <f t="shared" si="29"/>
        <v>49887.25142734891</v>
      </c>
      <c r="S115" s="14">
        <f t="shared" si="29"/>
        <v>2589185.6958901053</v>
      </c>
      <c r="T115" s="14">
        <f t="shared" si="29"/>
        <v>172863.51641931725</v>
      </c>
      <c r="U115" s="14">
        <f t="shared" si="29"/>
        <v>1008192.6830843022</v>
      </c>
      <c r="V115" s="14">
        <f t="shared" si="29"/>
        <v>1074897.6029859863</v>
      </c>
      <c r="W115" s="14">
        <f t="shared" si="29"/>
        <v>789276.2486098747</v>
      </c>
      <c r="X115" s="14">
        <f t="shared" si="26"/>
        <v>134554.11356629478</v>
      </c>
      <c r="Y115" s="14">
        <f t="shared" si="26"/>
        <v>658096.3</v>
      </c>
      <c r="Z115" s="14">
        <f t="shared" si="26"/>
        <v>228254.2039027443</v>
      </c>
      <c r="AA115" s="14">
        <f t="shared" si="26"/>
        <v>826164.7554319071</v>
      </c>
      <c r="AB115" s="14">
        <f t="shared" si="26"/>
        <v>302.9336997635837</v>
      </c>
      <c r="AC115" s="14">
        <f t="shared" si="26"/>
        <v>349.1386773716985</v>
      </c>
    </row>
    <row r="116" spans="1:29" ht="15" customHeight="1">
      <c r="A116" s="18" t="s">
        <v>11</v>
      </c>
      <c r="B116" s="14"/>
      <c r="C116" s="14"/>
      <c r="D116" s="14"/>
      <c r="E116" s="14"/>
      <c r="F116" s="14">
        <f>F33/F$84*100</f>
        <v>316261.36016489717</v>
      </c>
      <c r="G116" s="14">
        <f>G33/G$84*100</f>
        <v>266366.84068279195</v>
      </c>
      <c r="H116" s="14">
        <f>H33/H$84*100</f>
        <v>417989.3987534607</v>
      </c>
      <c r="I116" s="14"/>
      <c r="J116" s="14"/>
      <c r="K116" s="14"/>
      <c r="L116" s="14"/>
      <c r="M116" s="14">
        <f>M33/M$84*100</f>
        <v>19318.35531931805</v>
      </c>
      <c r="N116" s="14">
        <f>N33/N$84*100</f>
        <v>18637.452658552396</v>
      </c>
      <c r="O116" s="14">
        <f>O33/O$84*100</f>
        <v>237232.1479622446</v>
      </c>
      <c r="P116" s="14">
        <f>P33/P$84*100</f>
        <v>222601.34730788518</v>
      </c>
      <c r="Q116" s="14"/>
      <c r="R116" s="14"/>
      <c r="S116" s="14"/>
      <c r="T116" s="14"/>
      <c r="U116" s="14"/>
      <c r="V116" s="14"/>
      <c r="W116" s="14">
        <f>W33/W$84*100</f>
        <v>498420.7935456539</v>
      </c>
      <c r="X116" s="14">
        <f t="shared" si="26"/>
        <v>806965.5383548444</v>
      </c>
      <c r="Y116" s="14">
        <f t="shared" si="26"/>
        <v>211100.7</v>
      </c>
      <c r="Z116" s="14">
        <f t="shared" si="26"/>
        <v>404278.02155711676</v>
      </c>
      <c r="AA116" s="14">
        <f t="shared" si="26"/>
        <v>0</v>
      </c>
      <c r="AB116" s="14">
        <f t="shared" si="26"/>
        <v>0</v>
      </c>
      <c r="AC116" s="14">
        <f t="shared" si="26"/>
        <v>0</v>
      </c>
    </row>
    <row r="117" spans="1:29" ht="15" customHeight="1">
      <c r="A117" s="18" t="s">
        <v>21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>
        <f t="shared" si="26"/>
        <v>265688.76846271585</v>
      </c>
      <c r="Y117" s="14">
        <f t="shared" si="26"/>
        <v>230191.6</v>
      </c>
      <c r="Z117" s="14">
        <f t="shared" si="26"/>
        <v>239941.48202582984</v>
      </c>
      <c r="AA117" s="14">
        <f t="shared" si="26"/>
        <v>247983.43851828796</v>
      </c>
      <c r="AB117" s="14">
        <f t="shared" si="26"/>
        <v>400378.46839252475</v>
      </c>
      <c r="AC117" s="14">
        <f t="shared" si="26"/>
        <v>402366.72017044155</v>
      </c>
    </row>
    <row r="118" spans="1:29" ht="15" customHeight="1">
      <c r="A118" s="18" t="s">
        <v>22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>
        <f>W35/W$84*100</f>
        <v>264.07405141955195</v>
      </c>
      <c r="X118" s="14">
        <f t="shared" si="26"/>
        <v>0</v>
      </c>
      <c r="Y118" s="14">
        <f t="shared" si="26"/>
        <v>208921.10000000003</v>
      </c>
      <c r="Z118" s="14">
        <f t="shared" si="26"/>
        <v>1609849.286193695</v>
      </c>
      <c r="AA118" s="14">
        <f t="shared" si="26"/>
        <v>6595.849712777959</v>
      </c>
      <c r="AB118" s="14">
        <f t="shared" si="26"/>
        <v>0</v>
      </c>
      <c r="AC118" s="14">
        <f t="shared" si="26"/>
        <v>0</v>
      </c>
    </row>
    <row r="119" spans="1:35" ht="15" customHeight="1">
      <c r="A119" s="21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1"/>
      <c r="AD119" s="2" t="s">
        <v>4</v>
      </c>
      <c r="AE119" s="2"/>
      <c r="AF119" s="2"/>
      <c r="AG119" s="2"/>
      <c r="AH119" s="2"/>
      <c r="AI119" s="2"/>
    </row>
    <row r="120" spans="1:35" ht="15" customHeight="1">
      <c r="A120" s="39" t="s">
        <v>41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5"/>
      <c r="O120" s="25"/>
      <c r="P120" s="25"/>
      <c r="Q120" s="25"/>
      <c r="R120" s="25"/>
      <c r="S120" s="25"/>
      <c r="T120" s="25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5" customHeight="1">
      <c r="A121" s="24" t="s">
        <v>42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5"/>
      <c r="O121" s="25"/>
      <c r="P121" s="25"/>
      <c r="Q121" s="25"/>
      <c r="R121" s="25"/>
      <c r="S121" s="25"/>
      <c r="T121" s="25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23" s="2" customFormat="1" ht="15" customHeight="1">
      <c r="A122" s="27" t="s">
        <v>31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5"/>
      <c r="Q122" s="25"/>
      <c r="R122" s="25"/>
      <c r="S122" s="25"/>
      <c r="T122" s="25"/>
      <c r="U122" s="25"/>
      <c r="V122" s="1"/>
      <c r="W122" s="1"/>
    </row>
    <row r="123" ht="15" customHeight="1">
      <c r="A123" s="27" t="s">
        <v>39</v>
      </c>
    </row>
    <row r="124" ht="15" customHeight="1"/>
    <row r="125" ht="15" customHeight="1"/>
    <row r="126" ht="15" customHeight="1"/>
    <row r="127" spans="1:29" ht="15" customHeight="1">
      <c r="A127" s="48" t="s">
        <v>35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</row>
    <row r="128" spans="1:29" ht="15" customHeight="1">
      <c r="A128" s="49" t="s">
        <v>3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</row>
    <row r="129" spans="1:13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29" ht="15" customHeight="1">
      <c r="A130" s="5" t="s">
        <v>1</v>
      </c>
      <c r="B130" s="6"/>
      <c r="C130" s="6">
        <v>1981</v>
      </c>
      <c r="D130" s="6">
        <v>1982</v>
      </c>
      <c r="E130" s="6">
        <v>1983</v>
      </c>
      <c r="F130" s="6">
        <v>1984</v>
      </c>
      <c r="G130" s="6">
        <v>1985</v>
      </c>
      <c r="H130" s="6">
        <v>1986</v>
      </c>
      <c r="I130" s="6">
        <v>1987</v>
      </c>
      <c r="J130" s="6">
        <v>1988</v>
      </c>
      <c r="K130" s="6">
        <v>1989</v>
      </c>
      <c r="L130" s="6">
        <v>1990</v>
      </c>
      <c r="M130" s="6">
        <v>1991</v>
      </c>
      <c r="N130" s="6">
        <v>1992</v>
      </c>
      <c r="O130" s="6">
        <v>1993</v>
      </c>
      <c r="P130" s="6">
        <v>1994</v>
      </c>
      <c r="Q130" s="6">
        <v>1995</v>
      </c>
      <c r="R130" s="6">
        <v>1996</v>
      </c>
      <c r="S130" s="6">
        <v>1997</v>
      </c>
      <c r="T130" s="7">
        <v>1998</v>
      </c>
      <c r="U130" s="7">
        <v>1999</v>
      </c>
      <c r="V130" s="7">
        <v>2000</v>
      </c>
      <c r="W130" s="7">
        <v>2001</v>
      </c>
      <c r="X130" s="7">
        <v>2002</v>
      </c>
      <c r="Y130" s="7">
        <v>2003</v>
      </c>
      <c r="Z130" s="7">
        <v>2004</v>
      </c>
      <c r="AA130" s="7">
        <v>2005</v>
      </c>
      <c r="AB130" s="7">
        <v>2006</v>
      </c>
      <c r="AC130" s="7">
        <v>2007</v>
      </c>
    </row>
    <row r="131" spans="1:22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9" s="11" customFormat="1" ht="15" customHeight="1">
      <c r="A132" s="8" t="s">
        <v>19</v>
      </c>
      <c r="B132" s="40"/>
      <c r="C132" s="28">
        <f>((C90/B90)-1)*100</f>
        <v>37.74651429568549</v>
      </c>
      <c r="D132" s="28">
        <f aca="true" t="shared" si="30" ref="D132:AC136">((D90/C90)-1)*100</f>
        <v>-13.65750817255913</v>
      </c>
      <c r="E132" s="28">
        <f t="shared" si="30"/>
        <v>23.062957883659063</v>
      </c>
      <c r="F132" s="28">
        <f t="shared" si="30"/>
        <v>18.04836923148736</v>
      </c>
      <c r="G132" s="28">
        <f t="shared" si="30"/>
        <v>-9.258591948502504</v>
      </c>
      <c r="H132" s="28">
        <f t="shared" si="30"/>
        <v>-16.904769293504053</v>
      </c>
      <c r="I132" s="28">
        <f t="shared" si="30"/>
        <v>14.638838734525184</v>
      </c>
      <c r="J132" s="28">
        <f t="shared" si="30"/>
        <v>7.942626639449801</v>
      </c>
      <c r="K132" s="28">
        <f t="shared" si="30"/>
        <v>-7.555525061859036</v>
      </c>
      <c r="L132" s="28">
        <f t="shared" si="30"/>
        <v>0.015856198614816464</v>
      </c>
      <c r="M132" s="28">
        <f t="shared" si="30"/>
        <v>22.037233256013565</v>
      </c>
      <c r="N132" s="28">
        <f t="shared" si="30"/>
        <v>31.587601954035847</v>
      </c>
      <c r="O132" s="28">
        <f t="shared" si="30"/>
        <v>19.372382603771786</v>
      </c>
      <c r="P132" s="28">
        <f t="shared" si="30"/>
        <v>50.638515207496226</v>
      </c>
      <c r="Q132" s="28">
        <f t="shared" si="30"/>
        <v>-4.761063895076834</v>
      </c>
      <c r="R132" s="28">
        <f t="shared" si="30"/>
        <v>-6.450222801137784</v>
      </c>
      <c r="S132" s="28">
        <f t="shared" si="30"/>
        <v>37.38249615555442</v>
      </c>
      <c r="T132" s="28">
        <f t="shared" si="30"/>
        <v>15.130538321226815</v>
      </c>
      <c r="U132" s="28">
        <f t="shared" si="30"/>
        <v>16.054691943474285</v>
      </c>
      <c r="V132" s="28">
        <f t="shared" si="30"/>
        <v>14.245322894265389</v>
      </c>
      <c r="W132" s="28">
        <f t="shared" si="30"/>
        <v>8.567959545625147</v>
      </c>
      <c r="X132" s="28">
        <f t="shared" si="30"/>
        <v>0.6253652870465976</v>
      </c>
      <c r="Y132" s="28">
        <f t="shared" si="30"/>
        <v>12.173355058279945</v>
      </c>
      <c r="Z132" s="28">
        <f t="shared" si="30"/>
        <v>-8.479709731403663</v>
      </c>
      <c r="AA132" s="28">
        <f t="shared" si="30"/>
        <v>3.8684283495741045</v>
      </c>
      <c r="AB132" s="28">
        <f t="shared" si="30"/>
        <v>5.903222712118139</v>
      </c>
      <c r="AC132" s="28">
        <f t="shared" si="30"/>
        <v>20.02503350434697</v>
      </c>
    </row>
    <row r="133" spans="1:29" ht="15" customHeight="1">
      <c r="A133" s="18" t="s">
        <v>5</v>
      </c>
      <c r="B133" s="41"/>
      <c r="C133" s="29">
        <f>((C91/B91)-1)*100</f>
        <v>-35.903639261974774</v>
      </c>
      <c r="D133" s="29">
        <f t="shared" si="30"/>
        <v>11.286344821760096</v>
      </c>
      <c r="E133" s="29">
        <f t="shared" si="30"/>
        <v>-33.58757150315418</v>
      </c>
      <c r="F133" s="29">
        <f t="shared" si="30"/>
        <v>-54.7263403441488</v>
      </c>
      <c r="G133" s="29">
        <f t="shared" si="30"/>
        <v>-19.36701628813804</v>
      </c>
      <c r="H133" s="29">
        <f t="shared" si="30"/>
        <v>-14.746817879291429</v>
      </c>
      <c r="I133" s="29">
        <f t="shared" si="30"/>
        <v>1.0868191216361511</v>
      </c>
      <c r="J133" s="29">
        <f t="shared" si="30"/>
        <v>-73.50187855535368</v>
      </c>
      <c r="K133" s="29">
        <f t="shared" si="30"/>
        <v>-15.843232293344556</v>
      </c>
      <c r="L133" s="42" t="s">
        <v>44</v>
      </c>
      <c r="M133" s="29">
        <f t="shared" si="30"/>
        <v>28.7945023195888</v>
      </c>
      <c r="N133" s="29">
        <f t="shared" si="30"/>
        <v>2.109251085548025</v>
      </c>
      <c r="O133" s="29">
        <f t="shared" si="30"/>
        <v>10.2242989463724</v>
      </c>
      <c r="P133" s="29">
        <f t="shared" si="30"/>
        <v>48.828848588954955</v>
      </c>
      <c r="Q133" s="29">
        <f t="shared" si="30"/>
        <v>-26.487265494259592</v>
      </c>
      <c r="R133" s="29">
        <f t="shared" si="30"/>
        <v>-5.089703385823563</v>
      </c>
      <c r="S133" s="29">
        <f t="shared" si="30"/>
        <v>29.43062869016968</v>
      </c>
      <c r="T133" s="29">
        <f t="shared" si="30"/>
        <v>18.12389841733617</v>
      </c>
      <c r="U133" s="29">
        <f t="shared" si="30"/>
        <v>26.321716561162244</v>
      </c>
      <c r="V133" s="29">
        <f t="shared" si="30"/>
        <v>16.804240249641467</v>
      </c>
      <c r="W133" s="29">
        <f t="shared" si="30"/>
        <v>8.515134537696545</v>
      </c>
      <c r="X133" s="29">
        <f t="shared" si="30"/>
        <v>16.72032818895055</v>
      </c>
      <c r="Y133" s="29">
        <f t="shared" si="30"/>
        <v>2.699275648948185</v>
      </c>
      <c r="Z133" s="29">
        <f t="shared" si="30"/>
        <v>-6.655446977994661</v>
      </c>
      <c r="AA133" s="29">
        <f t="shared" si="30"/>
        <v>7.602067228260223</v>
      </c>
      <c r="AB133" s="29">
        <f t="shared" si="30"/>
        <v>46.93248044048739</v>
      </c>
      <c r="AC133" s="29">
        <f t="shared" si="30"/>
        <v>20.60191844744841</v>
      </c>
    </row>
    <row r="134" spans="1:29" ht="15" customHeight="1">
      <c r="A134" s="18" t="s">
        <v>6</v>
      </c>
      <c r="B134" s="41"/>
      <c r="C134" s="29">
        <f>((C92/B92)-1)*100</f>
        <v>-38.599882251781814</v>
      </c>
      <c r="D134" s="29">
        <f t="shared" si="30"/>
        <v>200.3877282747923</v>
      </c>
      <c r="E134" s="29">
        <f t="shared" si="30"/>
        <v>-65.2459804548954</v>
      </c>
      <c r="F134" s="29">
        <f t="shared" si="30"/>
        <v>85.58137004030853</v>
      </c>
      <c r="G134" s="29">
        <f t="shared" si="30"/>
        <v>-60.25213123163884</v>
      </c>
      <c r="H134" s="29">
        <f t="shared" si="30"/>
        <v>156.42825087099422</v>
      </c>
      <c r="I134" s="29">
        <f t="shared" si="30"/>
        <v>-63.02228640455843</v>
      </c>
      <c r="J134" s="29">
        <f t="shared" si="30"/>
        <v>43.37019796926715</v>
      </c>
      <c r="K134" s="29">
        <f t="shared" si="30"/>
        <v>-10.17404213102504</v>
      </c>
      <c r="L134" s="29">
        <f t="shared" si="30"/>
        <v>58.60934526495301</v>
      </c>
      <c r="M134" s="29">
        <f t="shared" si="30"/>
        <v>41.97407216902518</v>
      </c>
      <c r="N134" s="29">
        <f t="shared" si="30"/>
        <v>57.13124666448903</v>
      </c>
      <c r="O134" s="29">
        <f t="shared" si="30"/>
        <v>-16.48548805198645</v>
      </c>
      <c r="P134" s="29">
        <f t="shared" si="30"/>
        <v>42.5745130550647</v>
      </c>
      <c r="Q134" s="29">
        <f t="shared" si="30"/>
        <v>-41.2418489949559</v>
      </c>
      <c r="R134" s="29">
        <f t="shared" si="30"/>
        <v>0.2527006842917956</v>
      </c>
      <c r="S134" s="29">
        <f t="shared" si="30"/>
        <v>21.766081595248576</v>
      </c>
      <c r="T134" s="29">
        <f t="shared" si="30"/>
        <v>9.596764284379411</v>
      </c>
      <c r="U134" s="29">
        <f t="shared" si="30"/>
        <v>11.863310942745642</v>
      </c>
      <c r="V134" s="29">
        <f t="shared" si="30"/>
        <v>56.29323408461937</v>
      </c>
      <c r="W134" s="29">
        <f t="shared" si="30"/>
        <v>-10.304160110631644</v>
      </c>
      <c r="X134" s="29">
        <f t="shared" si="30"/>
        <v>-0.5418057590293901</v>
      </c>
      <c r="Y134" s="29">
        <f t="shared" si="30"/>
        <v>1.8760888592980418</v>
      </c>
      <c r="Z134" s="29">
        <f t="shared" si="30"/>
        <v>-4.908978419599341</v>
      </c>
      <c r="AA134" s="29">
        <f t="shared" si="30"/>
        <v>16.307339106888065</v>
      </c>
      <c r="AB134" s="29">
        <f t="shared" si="30"/>
        <v>54.571697939257376</v>
      </c>
      <c r="AC134" s="29">
        <f t="shared" si="30"/>
        <v>-9.357940812049282</v>
      </c>
    </row>
    <row r="135" spans="1:29" ht="15" customHeight="1">
      <c r="A135" s="18" t="s">
        <v>7</v>
      </c>
      <c r="B135" s="41"/>
      <c r="C135" s="29">
        <f>((C93/B93)-1)*100</f>
        <v>116.57113105640038</v>
      </c>
      <c r="D135" s="29">
        <f t="shared" si="30"/>
        <v>7.277569469498424</v>
      </c>
      <c r="E135" s="29">
        <f t="shared" si="30"/>
        <v>103.3374072882339</v>
      </c>
      <c r="F135" s="29">
        <f t="shared" si="30"/>
        <v>9.796823352965522</v>
      </c>
      <c r="G135" s="29">
        <f t="shared" si="30"/>
        <v>-44.475261598877914</v>
      </c>
      <c r="H135" s="29">
        <f t="shared" si="30"/>
        <v>33.3800302526331</v>
      </c>
      <c r="I135" s="29">
        <f t="shared" si="30"/>
        <v>77.56516763350794</v>
      </c>
      <c r="J135" s="29">
        <f t="shared" si="30"/>
        <v>-23.424216795093443</v>
      </c>
      <c r="K135" s="29">
        <f t="shared" si="30"/>
        <v>-33.95699377181779</v>
      </c>
      <c r="L135" s="29">
        <f t="shared" si="30"/>
        <v>-16.78110176068848</v>
      </c>
      <c r="M135" s="29">
        <f t="shared" si="30"/>
        <v>18.535210985935535</v>
      </c>
      <c r="N135" s="29">
        <f t="shared" si="30"/>
        <v>67.15764914276419</v>
      </c>
      <c r="O135" s="29">
        <f t="shared" si="30"/>
        <v>-55.41673083048742</v>
      </c>
      <c r="P135" s="29">
        <f t="shared" si="30"/>
        <v>59.90164111670522</v>
      </c>
      <c r="Q135" s="29">
        <f t="shared" si="30"/>
        <v>97.81135452255421</v>
      </c>
      <c r="R135" s="29">
        <f t="shared" si="30"/>
        <v>-60.7280402607102</v>
      </c>
      <c r="S135" s="29">
        <f t="shared" si="30"/>
        <v>17.00075318303844</v>
      </c>
      <c r="T135" s="29">
        <f t="shared" si="30"/>
        <v>119.27578816485283</v>
      </c>
      <c r="U135" s="29">
        <f t="shared" si="30"/>
        <v>-37.206367316405476</v>
      </c>
      <c r="V135" s="29">
        <f t="shared" si="30"/>
        <v>-11.876166518878506</v>
      </c>
      <c r="W135" s="29">
        <f t="shared" si="30"/>
        <v>-51.70090915724066</v>
      </c>
      <c r="X135" s="29">
        <f t="shared" si="30"/>
        <v>-65.41624930908708</v>
      </c>
      <c r="Y135" s="29">
        <f t="shared" si="30"/>
        <v>-35.20663588749603</v>
      </c>
      <c r="Z135" s="29">
        <f t="shared" si="30"/>
        <v>6.605766202818075</v>
      </c>
      <c r="AA135" s="29">
        <f t="shared" si="30"/>
        <v>97.5431812558892</v>
      </c>
      <c r="AB135" s="29">
        <f t="shared" si="30"/>
        <v>47.26334907213199</v>
      </c>
      <c r="AC135" s="29">
        <f t="shared" si="30"/>
        <v>4.778668453678403</v>
      </c>
    </row>
    <row r="136" spans="1:29" ht="15" customHeight="1">
      <c r="A136" s="18" t="s">
        <v>8</v>
      </c>
      <c r="B136" s="41"/>
      <c r="C136" s="29">
        <f>((C94/B94)-1)*100</f>
        <v>-19.10492537034664</v>
      </c>
      <c r="D136" s="29">
        <f t="shared" si="30"/>
        <v>-25.305510273838117</v>
      </c>
      <c r="E136" s="29">
        <f t="shared" si="30"/>
        <v>-53.053609732172966</v>
      </c>
      <c r="F136" s="29">
        <f t="shared" si="30"/>
        <v>-48.219440677749816</v>
      </c>
      <c r="G136" s="29">
        <f t="shared" si="30"/>
        <v>31.460721286913042</v>
      </c>
      <c r="H136" s="29">
        <f t="shared" si="30"/>
        <v>120.16184691962634</v>
      </c>
      <c r="I136" s="29">
        <f t="shared" si="30"/>
        <v>-51.90482361500648</v>
      </c>
      <c r="J136" s="29">
        <f t="shared" si="30"/>
        <v>-37.59377156793674</v>
      </c>
      <c r="K136" s="29">
        <f t="shared" si="30"/>
        <v>-32.338706941577065</v>
      </c>
      <c r="L136" s="29">
        <f t="shared" si="30"/>
        <v>220.84058788264053</v>
      </c>
      <c r="M136" s="29">
        <f t="shared" si="30"/>
        <v>-26.796335044489126</v>
      </c>
      <c r="N136" s="29">
        <f t="shared" si="30"/>
        <v>457.86924925948574</v>
      </c>
      <c r="O136" s="29">
        <f t="shared" si="30"/>
        <v>289.53712838314493</v>
      </c>
      <c r="P136" s="29">
        <f t="shared" si="30"/>
        <v>188.35111434817713</v>
      </c>
      <c r="Q136" s="29">
        <f t="shared" si="30"/>
        <v>-96.24676459667178</v>
      </c>
      <c r="R136" s="29">
        <f t="shared" si="30"/>
        <v>-29.042494980823385</v>
      </c>
      <c r="S136" s="29">
        <f t="shared" si="30"/>
        <v>-32.11000570676282</v>
      </c>
      <c r="T136" s="29">
        <f t="shared" si="30"/>
        <v>114.87497463882109</v>
      </c>
      <c r="U136" s="29">
        <f t="shared" si="30"/>
        <v>45.54926315908172</v>
      </c>
      <c r="V136" s="29">
        <f t="shared" si="30"/>
        <v>38.224050600726336</v>
      </c>
      <c r="W136" s="29">
        <f t="shared" si="30"/>
        <v>55.18379565530574</v>
      </c>
      <c r="X136" s="29">
        <f t="shared" si="30"/>
        <v>36.44474660393624</v>
      </c>
      <c r="Y136" s="29">
        <f t="shared" si="30"/>
        <v>-17.958866170619913</v>
      </c>
      <c r="Z136" s="29">
        <f t="shared" si="30"/>
        <v>-26.097069803553687</v>
      </c>
      <c r="AA136" s="29">
        <f t="shared" si="30"/>
        <v>-33.0813791978381</v>
      </c>
      <c r="AB136" s="29">
        <f t="shared" si="30"/>
        <v>-78.26975517653175</v>
      </c>
      <c r="AC136" s="29">
        <f t="shared" si="30"/>
        <v>33.79947509637924</v>
      </c>
    </row>
    <row r="137" spans="1:29" ht="15" customHeight="1">
      <c r="A137" s="18" t="s">
        <v>9</v>
      </c>
      <c r="B137" s="41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</row>
    <row r="138" spans="1:29" ht="15" customHeight="1">
      <c r="A138" s="18" t="s">
        <v>16</v>
      </c>
      <c r="B138" s="41"/>
      <c r="C138" s="29">
        <f aca="true" t="shared" si="31" ref="C138:AA138">((C96/B96)-1)*100</f>
        <v>53.21618930747534</v>
      </c>
      <c r="D138" s="29">
        <f t="shared" si="31"/>
        <v>-16.081227601854554</v>
      </c>
      <c r="E138" s="29">
        <f t="shared" si="31"/>
        <v>31.3527571716431</v>
      </c>
      <c r="F138" s="29">
        <f t="shared" si="31"/>
        <v>4.45310062612394</v>
      </c>
      <c r="G138" s="29">
        <f t="shared" si="31"/>
        <v>-6.106536429602016</v>
      </c>
      <c r="H138" s="29">
        <f t="shared" si="31"/>
        <v>-10.14799799958962</v>
      </c>
      <c r="I138" s="29">
        <f t="shared" si="31"/>
        <v>4.350712997118644</v>
      </c>
      <c r="J138" s="29">
        <f t="shared" si="31"/>
        <v>21.481526715269837</v>
      </c>
      <c r="K138" s="29">
        <f t="shared" si="31"/>
        <v>-8.009206971796502</v>
      </c>
      <c r="L138" s="29">
        <f t="shared" si="31"/>
        <v>14.908708121824677</v>
      </c>
      <c r="M138" s="29">
        <f t="shared" si="31"/>
        <v>15.52958695911293</v>
      </c>
      <c r="N138" s="29">
        <f t="shared" si="31"/>
        <v>18.57358656209811</v>
      </c>
      <c r="O138" s="29">
        <f t="shared" si="31"/>
        <v>14.46082500989261</v>
      </c>
      <c r="P138" s="29">
        <f t="shared" si="31"/>
        <v>3.1397104026828826</v>
      </c>
      <c r="Q138" s="29">
        <f t="shared" si="31"/>
        <v>-15.63246640027911</v>
      </c>
      <c r="R138" s="29">
        <f t="shared" si="31"/>
        <v>14.619742172307259</v>
      </c>
      <c r="S138" s="29">
        <f t="shared" si="31"/>
        <v>32.190664363301735</v>
      </c>
      <c r="T138" s="29">
        <f t="shared" si="31"/>
        <v>-7.726441492676061</v>
      </c>
      <c r="U138" s="29">
        <f t="shared" si="31"/>
        <v>6.490151670556665</v>
      </c>
      <c r="V138" s="29">
        <f t="shared" si="31"/>
        <v>17.57526029274372</v>
      </c>
      <c r="W138" s="29">
        <f t="shared" si="31"/>
        <v>1.9512253264944102</v>
      </c>
      <c r="X138" s="29">
        <f t="shared" si="31"/>
        <v>2.55198737160911</v>
      </c>
      <c r="Y138" s="29">
        <f t="shared" si="31"/>
        <v>2.2306800590885967</v>
      </c>
      <c r="Z138" s="29">
        <f t="shared" si="31"/>
        <v>-1.2125521529450567</v>
      </c>
      <c r="AA138" s="29">
        <f t="shared" si="31"/>
        <v>10.087807459276288</v>
      </c>
      <c r="AB138" s="29">
        <f>((AB96/AA96)-1)*100</f>
        <v>0.7013011500431876</v>
      </c>
      <c r="AC138" s="29">
        <f>((AC96/AB96)-1)*100</f>
        <v>2.374977903771369</v>
      </c>
    </row>
    <row r="139" spans="1:30" ht="15" customHeight="1">
      <c r="A139" s="18" t="s">
        <v>10</v>
      </c>
      <c r="B139" s="41"/>
      <c r="C139" s="42" t="s">
        <v>44</v>
      </c>
      <c r="D139" s="29">
        <f>((D97/C97)-1)*100</f>
        <v>-38.80575872241548</v>
      </c>
      <c r="E139" s="29">
        <f>((E97/D97)-1)*100</f>
        <v>42.11974804492114</v>
      </c>
      <c r="F139" s="29"/>
      <c r="G139" s="29"/>
      <c r="H139" s="29"/>
      <c r="I139" s="29"/>
      <c r="J139" s="29">
        <f>((J97/I97)-1)*100</f>
        <v>-67.88835401194021</v>
      </c>
      <c r="K139" s="29">
        <f>((K97/J97)-1)*100</f>
        <v>-38.67525711093867</v>
      </c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1" t="s">
        <v>4</v>
      </c>
    </row>
    <row r="140" spans="1:29" ht="15" customHeight="1">
      <c r="A140" s="18" t="s">
        <v>11</v>
      </c>
      <c r="B140" s="41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>
        <f>((X98/W98)-1)*100</f>
        <v>-6.591546570514484</v>
      </c>
      <c r="Y140" s="29"/>
      <c r="Z140" s="29"/>
      <c r="AA140" s="29"/>
      <c r="AB140" s="29"/>
      <c r="AC140" s="29"/>
    </row>
    <row r="141" spans="1:29" ht="15" customHeight="1">
      <c r="A141" s="18" t="s">
        <v>12</v>
      </c>
      <c r="B141" s="41"/>
      <c r="C141" s="29"/>
      <c r="D141" s="29"/>
      <c r="E141" s="29"/>
      <c r="F141" s="29"/>
      <c r="G141" s="29"/>
      <c r="H141" s="29"/>
      <c r="I141" s="29"/>
      <c r="J141" s="29"/>
      <c r="K141" s="29"/>
      <c r="L141" s="29">
        <f aca="true" t="shared" si="32" ref="L141:W141">((L99/K99)-1)*100</f>
        <v>-26.033075356334134</v>
      </c>
      <c r="M141" s="29">
        <f t="shared" si="32"/>
        <v>75.3010058218151</v>
      </c>
      <c r="N141" s="29">
        <f t="shared" si="32"/>
        <v>-35.435432724283864</v>
      </c>
      <c r="O141" s="42" t="s">
        <v>44</v>
      </c>
      <c r="P141" s="29">
        <f t="shared" si="32"/>
        <v>6.503479493868558</v>
      </c>
      <c r="Q141" s="42" t="s">
        <v>44</v>
      </c>
      <c r="R141" s="29">
        <f t="shared" si="32"/>
        <v>-11.442804905821713</v>
      </c>
      <c r="S141" s="29">
        <f t="shared" si="32"/>
        <v>57.964904703470445</v>
      </c>
      <c r="T141" s="29">
        <f t="shared" si="32"/>
        <v>31.9862207967768</v>
      </c>
      <c r="U141" s="29">
        <f t="shared" si="32"/>
        <v>14.656771470693242</v>
      </c>
      <c r="V141" s="29">
        <f t="shared" si="32"/>
        <v>15.834124232791002</v>
      </c>
      <c r="W141" s="29">
        <f t="shared" si="32"/>
        <v>7.377695566268239</v>
      </c>
      <c r="X141" s="29">
        <f>((X99/W99)-1)*100</f>
        <v>-0.783472464760282</v>
      </c>
      <c r="Y141" s="29">
        <f aca="true" t="shared" si="33" ref="Y141:AA143">((Y99/X99)-1)*100</f>
        <v>9.639206020197012</v>
      </c>
      <c r="Z141" s="29">
        <f t="shared" si="33"/>
        <v>1.4044736318354456</v>
      </c>
      <c r="AA141" s="29">
        <f t="shared" si="33"/>
        <v>9.219406936972142</v>
      </c>
      <c r="AB141" s="29">
        <f>((AB99/AA99)-1)*100</f>
        <v>-1.4119689699735982</v>
      </c>
      <c r="AC141" s="29">
        <f>((AC99/AB99)-1)*100</f>
        <v>10.010955617218276</v>
      </c>
    </row>
    <row r="142" spans="1:29" ht="15" customHeight="1">
      <c r="A142" s="18" t="s">
        <v>13</v>
      </c>
      <c r="B142" s="41"/>
      <c r="C142" s="29"/>
      <c r="D142" s="29"/>
      <c r="E142" s="29"/>
      <c r="F142" s="29"/>
      <c r="G142" s="29">
        <f>((G100/F100)-1)*100</f>
        <v>53.435509551389224</v>
      </c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>
        <f>((V100/U100)-1)*100</f>
        <v>-26.39572130982537</v>
      </c>
      <c r="W142" s="42" t="s">
        <v>44</v>
      </c>
      <c r="X142" s="29">
        <f>((X100/W100)-1)*100</f>
        <v>127.11601150146245</v>
      </c>
      <c r="Y142" s="29">
        <f t="shared" si="33"/>
        <v>404.75336605839607</v>
      </c>
      <c r="Z142" s="29">
        <f t="shared" si="33"/>
        <v>-83.14814350958545</v>
      </c>
      <c r="AA142" s="29">
        <f t="shared" si="33"/>
        <v>-100</v>
      </c>
      <c r="AB142" s="29"/>
      <c r="AC142" s="29">
        <f>((AC100/AB100)-1)*100</f>
        <v>81.70623990141372</v>
      </c>
    </row>
    <row r="143" spans="1:29" ht="15" customHeight="1">
      <c r="A143" s="18" t="s">
        <v>14</v>
      </c>
      <c r="B143" s="41"/>
      <c r="C143" s="29">
        <f aca="true" t="shared" si="34" ref="C143:R143">((C101/B101)-1)*100</f>
        <v>32.25205089410095</v>
      </c>
      <c r="D143" s="29">
        <f t="shared" si="34"/>
        <v>-46.53994312756192</v>
      </c>
      <c r="E143" s="29">
        <f t="shared" si="34"/>
        <v>100.58499293805893</v>
      </c>
      <c r="F143" s="29">
        <f t="shared" si="34"/>
        <v>90.02279800189955</v>
      </c>
      <c r="G143" s="29">
        <f t="shared" si="34"/>
        <v>-48.506683339907056</v>
      </c>
      <c r="H143" s="29">
        <f t="shared" si="34"/>
        <v>31.96312770874874</v>
      </c>
      <c r="I143" s="29">
        <f t="shared" si="34"/>
        <v>-70.24061451793392</v>
      </c>
      <c r="J143" s="29">
        <f t="shared" si="34"/>
        <v>290.5099580386723</v>
      </c>
      <c r="K143" s="29">
        <f t="shared" si="34"/>
        <v>42.5617549177012</v>
      </c>
      <c r="L143" s="29">
        <f t="shared" si="34"/>
        <v>-79.88694562390553</v>
      </c>
      <c r="M143" s="29">
        <f t="shared" si="34"/>
        <v>232.9926199163085</v>
      </c>
      <c r="N143" s="29">
        <f t="shared" si="34"/>
        <v>49.0942808677431</v>
      </c>
      <c r="O143" s="29">
        <f t="shared" si="34"/>
        <v>-77.00942846046854</v>
      </c>
      <c r="P143" s="29">
        <f t="shared" si="34"/>
        <v>171.57931592021674</v>
      </c>
      <c r="Q143" s="29">
        <f t="shared" si="34"/>
        <v>85.1962881036638</v>
      </c>
      <c r="R143" s="29">
        <f t="shared" si="34"/>
        <v>-57.704814351843616</v>
      </c>
      <c r="S143" s="29"/>
      <c r="T143" s="29"/>
      <c r="U143" s="29"/>
      <c r="V143" s="29">
        <f>((V101/U101)-1)*100</f>
        <v>-40.30936355383922</v>
      </c>
      <c r="W143" s="29">
        <f>((W101/V101)-1)*100</f>
        <v>56.61918336815113</v>
      </c>
      <c r="X143" s="29">
        <f>((X101/W101)-1)*100</f>
        <v>-34.393945720756136</v>
      </c>
      <c r="Y143" s="29">
        <f t="shared" si="33"/>
        <v>-19.98206769539025</v>
      </c>
      <c r="Z143" s="29">
        <f t="shared" si="33"/>
        <v>4.285849714689305</v>
      </c>
      <c r="AA143" s="29">
        <f t="shared" si="33"/>
        <v>-100</v>
      </c>
      <c r="AB143" s="29"/>
      <c r="AC143" s="29"/>
    </row>
    <row r="144" spans="1:29" ht="15" customHeight="1">
      <c r="A144" s="2"/>
      <c r="B144" s="41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31"/>
      <c r="AC144" s="31"/>
    </row>
    <row r="145" spans="1:29" s="11" customFormat="1" ht="15" customHeight="1">
      <c r="A145" s="8" t="s">
        <v>20</v>
      </c>
      <c r="B145" s="40"/>
      <c r="C145" s="28">
        <f aca="true" t="shared" si="35" ref="C145:AC145">((C103/B103)-1)*100</f>
        <v>37.74651429568549</v>
      </c>
      <c r="D145" s="28">
        <f t="shared" si="35"/>
        <v>-13.65750817255913</v>
      </c>
      <c r="E145" s="28">
        <f t="shared" si="35"/>
        <v>23.062957883659063</v>
      </c>
      <c r="F145" s="28">
        <f t="shared" si="35"/>
        <v>18.04836923148736</v>
      </c>
      <c r="G145" s="28">
        <f t="shared" si="35"/>
        <v>-9.258591948502504</v>
      </c>
      <c r="H145" s="28">
        <f t="shared" si="35"/>
        <v>-16.904769293504053</v>
      </c>
      <c r="I145" s="28">
        <f t="shared" si="35"/>
        <v>14.638838734525184</v>
      </c>
      <c r="J145" s="28">
        <f t="shared" si="35"/>
        <v>7.942626639449801</v>
      </c>
      <c r="K145" s="28">
        <f t="shared" si="35"/>
        <v>-7.555542703803086</v>
      </c>
      <c r="L145" s="28">
        <f t="shared" si="35"/>
        <v>0.015905083105116624</v>
      </c>
      <c r="M145" s="28">
        <f t="shared" si="35"/>
        <v>22.037160712609595</v>
      </c>
      <c r="N145" s="28">
        <f t="shared" si="35"/>
        <v>31.58764097079654</v>
      </c>
      <c r="O145" s="28">
        <f t="shared" si="35"/>
        <v>19.37237544764281</v>
      </c>
      <c r="P145" s="28">
        <f t="shared" si="35"/>
        <v>50.63852824531221</v>
      </c>
      <c r="Q145" s="28">
        <f t="shared" si="35"/>
        <v>-4.7610701953808015</v>
      </c>
      <c r="R145" s="28">
        <f t="shared" si="35"/>
        <v>-6.4502249848326425</v>
      </c>
      <c r="S145" s="28">
        <f t="shared" si="35"/>
        <v>37.382504795925776</v>
      </c>
      <c r="T145" s="28">
        <f t="shared" si="35"/>
        <v>15.130538321226862</v>
      </c>
      <c r="U145" s="28">
        <f t="shared" si="35"/>
        <v>16.05469194347431</v>
      </c>
      <c r="V145" s="28">
        <f t="shared" si="35"/>
        <v>14.245322894265389</v>
      </c>
      <c r="W145" s="28">
        <f t="shared" si="35"/>
        <v>8.567959545625104</v>
      </c>
      <c r="X145" s="28">
        <f t="shared" si="35"/>
        <v>0.6253652870465976</v>
      </c>
      <c r="Y145" s="28">
        <f t="shared" si="35"/>
        <v>12.173355058279988</v>
      </c>
      <c r="Z145" s="28">
        <f t="shared" si="35"/>
        <v>-8.479709731403663</v>
      </c>
      <c r="AA145" s="28">
        <f t="shared" si="35"/>
        <v>3.8684283495741045</v>
      </c>
      <c r="AB145" s="28">
        <f t="shared" si="35"/>
        <v>5.903222712118139</v>
      </c>
      <c r="AC145" s="28">
        <f t="shared" si="35"/>
        <v>20.02503350434697</v>
      </c>
    </row>
    <row r="146" spans="1:29" ht="15" customHeight="1">
      <c r="A146" s="18" t="s">
        <v>32</v>
      </c>
      <c r="B146" s="41"/>
      <c r="C146" s="29">
        <f aca="true" t="shared" si="36" ref="C146:AC146">((C104/B104)-1)*100</f>
        <v>28.27630749951686</v>
      </c>
      <c r="D146" s="29">
        <f t="shared" si="36"/>
        <v>-9.415901084417355</v>
      </c>
      <c r="E146" s="29">
        <f t="shared" si="36"/>
        <v>-29.020841984163294</v>
      </c>
      <c r="F146" s="29">
        <f t="shared" si="36"/>
        <v>21.437078925987898</v>
      </c>
      <c r="G146" s="29">
        <f t="shared" si="36"/>
        <v>-15.784577465808026</v>
      </c>
      <c r="H146" s="29">
        <f t="shared" si="36"/>
        <v>-36.2217332046595</v>
      </c>
      <c r="I146" s="29">
        <f t="shared" si="36"/>
        <v>1.1216139262977265</v>
      </c>
      <c r="J146" s="29">
        <f t="shared" si="36"/>
        <v>9.612406846600251</v>
      </c>
      <c r="K146" s="29">
        <f t="shared" si="36"/>
        <v>19.18776652496681</v>
      </c>
      <c r="L146" s="29">
        <f t="shared" si="36"/>
        <v>-3.6593237290954317</v>
      </c>
      <c r="M146" s="29">
        <f t="shared" si="36"/>
        <v>19.136271529984384</v>
      </c>
      <c r="N146" s="29">
        <f t="shared" si="36"/>
        <v>21.860928714519833</v>
      </c>
      <c r="O146" s="29">
        <f t="shared" si="36"/>
        <v>23.552109349237504</v>
      </c>
      <c r="P146" s="29">
        <f t="shared" si="36"/>
        <v>-8.838647505640118</v>
      </c>
      <c r="Q146" s="29">
        <f t="shared" si="36"/>
        <v>-2.5442132438480036</v>
      </c>
      <c r="R146" s="29">
        <f t="shared" si="36"/>
        <v>148.251680212882</v>
      </c>
      <c r="S146" s="29">
        <f t="shared" si="36"/>
        <v>12.49940931454172</v>
      </c>
      <c r="T146" s="29">
        <f t="shared" si="36"/>
        <v>12.794350232277086</v>
      </c>
      <c r="U146" s="29">
        <f t="shared" si="36"/>
        <v>5.869769248642598</v>
      </c>
      <c r="V146" s="29">
        <f t="shared" si="36"/>
        <v>13.907179629535072</v>
      </c>
      <c r="W146" s="29">
        <f t="shared" si="36"/>
        <v>2.6243522201458758</v>
      </c>
      <c r="X146" s="29">
        <f t="shared" si="36"/>
        <v>6.6982453636024175</v>
      </c>
      <c r="Y146" s="29">
        <f t="shared" si="36"/>
        <v>2.771373293226387</v>
      </c>
      <c r="Z146" s="29">
        <f t="shared" si="36"/>
        <v>-2.1533049217612454</v>
      </c>
      <c r="AA146" s="29">
        <f t="shared" si="36"/>
        <v>0.8199636041936298</v>
      </c>
      <c r="AB146" s="29">
        <f t="shared" si="36"/>
        <v>6.246921935499561</v>
      </c>
      <c r="AC146" s="29">
        <f t="shared" si="36"/>
        <v>5.207268749879845</v>
      </c>
    </row>
    <row r="147" spans="1:29" ht="15" customHeight="1">
      <c r="A147" s="19" t="s">
        <v>24</v>
      </c>
      <c r="B147" s="41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>
        <f>Y105/X105-1</f>
        <v>0.02838778877088788</v>
      </c>
      <c r="Z147" s="29">
        <f aca="true" t="shared" si="37" ref="Z147:AC149">((Z105/Y105)-1)*100</f>
        <v>0.8487127115282656</v>
      </c>
      <c r="AA147" s="29">
        <f t="shared" si="37"/>
        <v>-0.1056839351408545</v>
      </c>
      <c r="AB147" s="29">
        <f t="shared" si="37"/>
        <v>5.607425847731928</v>
      </c>
      <c r="AC147" s="29">
        <f t="shared" si="37"/>
        <v>5.941338862122381</v>
      </c>
    </row>
    <row r="148" spans="1:29" ht="15" customHeight="1">
      <c r="A148" s="19" t="s">
        <v>25</v>
      </c>
      <c r="B148" s="41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>
        <f>Y106/X106-1</f>
        <v>0.11374411411720864</v>
      </c>
      <c r="Z148" s="29">
        <f t="shared" si="37"/>
        <v>-33.47624278508814</v>
      </c>
      <c r="AA148" s="29">
        <f t="shared" si="37"/>
        <v>6.151966464478509</v>
      </c>
      <c r="AB148" s="29">
        <f t="shared" si="37"/>
        <v>16.473235235194196</v>
      </c>
      <c r="AC148" s="29">
        <f t="shared" si="37"/>
        <v>6.14217480947008</v>
      </c>
    </row>
    <row r="149" spans="1:29" ht="15" customHeight="1">
      <c r="A149" s="19" t="s">
        <v>26</v>
      </c>
      <c r="B149" s="41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>
        <f>Y107/X107-1</f>
        <v>0.0044563362917318106</v>
      </c>
      <c r="Z149" s="29">
        <f t="shared" si="37"/>
        <v>-15.060150618282774</v>
      </c>
      <c r="AA149" s="29">
        <f t="shared" si="37"/>
        <v>7.308489490207459</v>
      </c>
      <c r="AB149" s="29">
        <f t="shared" si="37"/>
        <v>9.153253084412993</v>
      </c>
      <c r="AC149" s="29">
        <f t="shared" si="37"/>
        <v>-0.3355483369144374</v>
      </c>
    </row>
    <row r="150" spans="1:29" ht="15" customHeight="1">
      <c r="A150" s="18" t="s">
        <v>17</v>
      </c>
      <c r="B150" s="41"/>
      <c r="C150" s="29"/>
      <c r="D150" s="29">
        <f aca="true" t="shared" si="38" ref="D150:Z150">((D108/C108)-1)*100</f>
        <v>-35.801832652231546</v>
      </c>
      <c r="E150" s="29">
        <f t="shared" si="38"/>
        <v>33.374477091596574</v>
      </c>
      <c r="F150" s="29">
        <f t="shared" si="38"/>
        <v>36.16923788798323</v>
      </c>
      <c r="G150" s="29">
        <f t="shared" si="38"/>
        <v>-22.94276652490357</v>
      </c>
      <c r="H150" s="29">
        <f t="shared" si="38"/>
        <v>-11.430850487632394</v>
      </c>
      <c r="I150" s="29">
        <f t="shared" si="38"/>
        <v>26.314971545341393</v>
      </c>
      <c r="J150" s="29">
        <f t="shared" si="38"/>
        <v>82.55253572594835</v>
      </c>
      <c r="K150" s="29">
        <f t="shared" si="38"/>
        <v>-21.976526225359915</v>
      </c>
      <c r="L150" s="29">
        <f t="shared" si="38"/>
        <v>3.4078351629355685</v>
      </c>
      <c r="M150" s="29">
        <f t="shared" si="38"/>
        <v>18.404666255051794</v>
      </c>
      <c r="N150" s="29">
        <f t="shared" si="38"/>
        <v>132.09191888056964</v>
      </c>
      <c r="O150" s="29">
        <f t="shared" si="38"/>
        <v>-41.28433276758763</v>
      </c>
      <c r="P150" s="29">
        <f t="shared" si="38"/>
        <v>31.002950018479012</v>
      </c>
      <c r="Q150" s="29">
        <f t="shared" si="38"/>
        <v>195.1992196088412</v>
      </c>
      <c r="R150" s="29">
        <f t="shared" si="38"/>
        <v>-68.48649390358182</v>
      </c>
      <c r="S150" s="29">
        <f t="shared" si="38"/>
        <v>-9.488249809555638</v>
      </c>
      <c r="T150" s="29">
        <f t="shared" si="38"/>
        <v>-19.968789429351197</v>
      </c>
      <c r="U150" s="29">
        <f t="shared" si="38"/>
        <v>-17.091071826873783</v>
      </c>
      <c r="V150" s="29">
        <f t="shared" si="38"/>
        <v>45.72873362749592</v>
      </c>
      <c r="W150" s="29">
        <f t="shared" si="38"/>
        <v>30.543266776964415</v>
      </c>
      <c r="X150" s="29">
        <f t="shared" si="38"/>
        <v>-31.57522596485863</v>
      </c>
      <c r="Y150" s="29">
        <f t="shared" si="38"/>
        <v>98.55523166281421</v>
      </c>
      <c r="Z150" s="29">
        <f t="shared" si="38"/>
        <v>-65.13424747793847</v>
      </c>
      <c r="AA150" s="29">
        <f aca="true" t="shared" si="39" ref="AA150:AC155">((AA108/Z108)-1)*100</f>
        <v>81.59099868358213</v>
      </c>
      <c r="AB150" s="29">
        <f t="shared" si="39"/>
        <v>64.28342455347173</v>
      </c>
      <c r="AC150" s="29">
        <f t="shared" si="39"/>
        <v>74.88841048259928</v>
      </c>
    </row>
    <row r="151" spans="1:29" ht="15" customHeight="1">
      <c r="A151" s="20" t="s">
        <v>27</v>
      </c>
      <c r="B151" s="41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>
        <f>Y109/X109-1</f>
        <v>-0.10014546615673403</v>
      </c>
      <c r="Z151" s="29">
        <f>((Z109/Y109)-1)*100</f>
        <v>-81.23377467853197</v>
      </c>
      <c r="AA151" s="29">
        <f t="shared" si="39"/>
        <v>116.5311135152419</v>
      </c>
      <c r="AB151" s="29">
        <f t="shared" si="39"/>
        <v>120.30631875571403</v>
      </c>
      <c r="AC151" s="29">
        <f t="shared" si="39"/>
        <v>-23.133312316304455</v>
      </c>
    </row>
    <row r="152" spans="1:29" ht="15" customHeight="1">
      <c r="A152" s="20" t="s">
        <v>28</v>
      </c>
      <c r="B152" s="41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>
        <f>Y110/X110-1</f>
        <v>1.2798960106004582</v>
      </c>
      <c r="Z152" s="29">
        <f>((Z110/Y110)-1)*100</f>
        <v>-63.41152159937946</v>
      </c>
      <c r="AA152" s="29">
        <f t="shared" si="39"/>
        <v>79.67339011753123</v>
      </c>
      <c r="AB152" s="29">
        <f t="shared" si="39"/>
        <v>60.57800216459361</v>
      </c>
      <c r="AC152" s="29">
        <f t="shared" si="39"/>
        <v>83.78319465616073</v>
      </c>
    </row>
    <row r="153" spans="1:29" ht="15" customHeight="1">
      <c r="A153" s="18" t="s">
        <v>18</v>
      </c>
      <c r="B153" s="41"/>
      <c r="C153" s="29"/>
      <c r="D153" s="29"/>
      <c r="E153" s="29"/>
      <c r="F153" s="29">
        <f aca="true" t="shared" si="40" ref="F153:Z153">((F111/E111)-1)*100</f>
        <v>35.197482079123766</v>
      </c>
      <c r="G153" s="29">
        <f t="shared" si="40"/>
        <v>-1.984500120108501</v>
      </c>
      <c r="H153" s="29">
        <f t="shared" si="40"/>
        <v>28.313146584354556</v>
      </c>
      <c r="I153" s="29">
        <f t="shared" si="40"/>
        <v>0.3568864105077951</v>
      </c>
      <c r="J153" s="29">
        <f t="shared" si="40"/>
        <v>7.584493084533417</v>
      </c>
      <c r="K153" s="29">
        <f t="shared" si="40"/>
        <v>12.651870719454926</v>
      </c>
      <c r="L153" s="29">
        <f t="shared" si="40"/>
        <v>-15.833358670668197</v>
      </c>
      <c r="M153" s="29">
        <f t="shared" si="40"/>
        <v>12.386541374941839</v>
      </c>
      <c r="N153" s="29">
        <f t="shared" si="40"/>
        <v>33.92701154819111</v>
      </c>
      <c r="O153" s="29">
        <f t="shared" si="40"/>
        <v>63.44477997621427</v>
      </c>
      <c r="P153" s="29">
        <f t="shared" si="40"/>
        <v>122.6496989786881</v>
      </c>
      <c r="Q153" s="29">
        <f t="shared" si="40"/>
        <v>-62.24792259213206</v>
      </c>
      <c r="R153" s="29">
        <f t="shared" si="40"/>
        <v>-11.146234346277916</v>
      </c>
      <c r="S153" s="29">
        <f t="shared" si="40"/>
        <v>46.96744118225953</v>
      </c>
      <c r="T153" s="29">
        <f t="shared" si="40"/>
        <v>131.94308665096077</v>
      </c>
      <c r="U153" s="29">
        <f t="shared" si="40"/>
        <v>17.231949645018062</v>
      </c>
      <c r="V153" s="29">
        <f t="shared" si="40"/>
        <v>17.940041310979836</v>
      </c>
      <c r="W153" s="29">
        <f t="shared" si="40"/>
        <v>8.689646575600118</v>
      </c>
      <c r="X153" s="29">
        <f t="shared" si="40"/>
        <v>2.723980782106872</v>
      </c>
      <c r="Y153" s="29">
        <f t="shared" si="40"/>
        <v>5.498046421751068</v>
      </c>
      <c r="Z153" s="29">
        <f t="shared" si="40"/>
        <v>-7.211959339394802</v>
      </c>
      <c r="AA153" s="29">
        <f t="shared" si="39"/>
        <v>4.416961443102885</v>
      </c>
      <c r="AB153" s="29">
        <f t="shared" si="39"/>
        <v>11.609735098635209</v>
      </c>
      <c r="AC153" s="29">
        <f t="shared" si="39"/>
        <v>11.066293700273079</v>
      </c>
    </row>
    <row r="154" spans="1:29" ht="15" customHeight="1">
      <c r="A154" s="19" t="s">
        <v>29</v>
      </c>
      <c r="B154" s="41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>
        <f>Y112/X112-1</f>
        <v>0.03070777228758126</v>
      </c>
      <c r="Z154" s="29">
        <f>((Z112/Y112)-1)*100</f>
        <v>-10.080722256519826</v>
      </c>
      <c r="AA154" s="29">
        <f t="shared" si="39"/>
        <v>6.409933498449449</v>
      </c>
      <c r="AB154" s="29">
        <f t="shared" si="39"/>
        <v>14.154082720786864</v>
      </c>
      <c r="AC154" s="29">
        <f t="shared" si="39"/>
        <v>19.453858071129247</v>
      </c>
    </row>
    <row r="155" spans="1:29" ht="15" customHeight="1">
      <c r="A155" s="19" t="s">
        <v>30</v>
      </c>
      <c r="B155" s="41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>
        <f>Y113/X113-1</f>
        <v>0.08751992713217516</v>
      </c>
      <c r="Z155" s="29">
        <f>((Z113/Y113)-1)*100</f>
        <v>-3.567060978808212</v>
      </c>
      <c r="AA155" s="29">
        <f t="shared" si="39"/>
        <v>2.0558342664793727</v>
      </c>
      <c r="AB155" s="29">
        <f t="shared" si="39"/>
        <v>8.46677438915151</v>
      </c>
      <c r="AC155" s="29">
        <f t="shared" si="39"/>
        <v>0.16211161766419568</v>
      </c>
    </row>
    <row r="156" spans="1:29" ht="15" customHeight="1">
      <c r="A156" s="18" t="s">
        <v>15</v>
      </c>
      <c r="B156" s="41"/>
      <c r="C156" s="29"/>
      <c r="D156" s="29"/>
      <c r="E156" s="29"/>
      <c r="F156" s="29"/>
      <c r="G156" s="29"/>
      <c r="H156" s="29"/>
      <c r="I156" s="29">
        <f aca="true" t="shared" si="41" ref="I156:X157">((I114/H114)-1)*100</f>
        <v>165.48638502186907</v>
      </c>
      <c r="J156" s="29">
        <f t="shared" si="41"/>
        <v>-71.95957784547903</v>
      </c>
      <c r="K156" s="29">
        <f t="shared" si="41"/>
        <v>84.25960154273054</v>
      </c>
      <c r="L156" s="29">
        <f t="shared" si="41"/>
        <v>208.15989033004487</v>
      </c>
      <c r="M156" s="29">
        <f t="shared" si="41"/>
        <v>-48.74072253199019</v>
      </c>
      <c r="N156" s="29">
        <f t="shared" si="41"/>
        <v>-85.90726820202055</v>
      </c>
      <c r="O156" s="29">
        <f t="shared" si="41"/>
        <v>380.9216074829673</v>
      </c>
      <c r="P156" s="29">
        <f t="shared" si="41"/>
        <v>30.291245695125312</v>
      </c>
      <c r="Q156" s="42" t="s">
        <v>44</v>
      </c>
      <c r="R156" s="29">
        <f t="shared" si="41"/>
        <v>-86.48258728482115</v>
      </c>
      <c r="S156" s="29">
        <f t="shared" si="41"/>
        <v>-40.41559825780872</v>
      </c>
      <c r="T156" s="29">
        <f t="shared" si="41"/>
        <v>-50.69457197227625</v>
      </c>
      <c r="U156" s="42" t="s">
        <v>44</v>
      </c>
      <c r="V156" s="29">
        <f t="shared" si="41"/>
        <v>-95.31532022126254</v>
      </c>
      <c r="W156" s="42" t="s">
        <v>44</v>
      </c>
      <c r="X156" s="29">
        <f t="shared" si="41"/>
        <v>-68.04019736915443</v>
      </c>
      <c r="Y156" s="42" t="s">
        <v>44</v>
      </c>
      <c r="Z156" s="29">
        <f>((Z114/Y114)-1)*100</f>
        <v>-86.14626361362764</v>
      </c>
      <c r="AA156" s="42" t="s">
        <v>44</v>
      </c>
      <c r="AB156" s="29">
        <f>((AB114/AA114)-1)*100</f>
        <v>-87.57715130422366</v>
      </c>
      <c r="AC156" s="42" t="s">
        <v>44</v>
      </c>
    </row>
    <row r="157" spans="1:29" ht="15" customHeight="1">
      <c r="A157" s="18" t="s">
        <v>14</v>
      </c>
      <c r="B157" s="41"/>
      <c r="C157" s="29"/>
      <c r="D157" s="29"/>
      <c r="E157" s="29"/>
      <c r="F157" s="29">
        <f aca="true" t="shared" si="42" ref="F157:N158">((F115/E115)-1)*100</f>
        <v>-48.71771115550426</v>
      </c>
      <c r="G157" s="29">
        <f t="shared" si="42"/>
        <v>41.0398232123184</v>
      </c>
      <c r="H157" s="29">
        <f t="shared" si="42"/>
        <v>-50.793612712753</v>
      </c>
      <c r="I157" s="29">
        <f t="shared" si="42"/>
        <v>239.35696377478638</v>
      </c>
      <c r="J157" s="29">
        <f t="shared" si="42"/>
        <v>-32.58740001737582</v>
      </c>
      <c r="K157" s="29">
        <f t="shared" si="42"/>
        <v>-77.65200456590662</v>
      </c>
      <c r="L157" s="29">
        <f t="shared" si="42"/>
        <v>99.79984676186704</v>
      </c>
      <c r="M157" s="29">
        <f t="shared" si="42"/>
        <v>104.92661454957148</v>
      </c>
      <c r="N157" s="29">
        <f t="shared" si="42"/>
        <v>-99.29397072577545</v>
      </c>
      <c r="O157" s="29"/>
      <c r="P157" s="29">
        <f>((P115/O115)-1)*100</f>
        <v>122.93239408313377</v>
      </c>
      <c r="Q157" s="29">
        <f>((Q115/P115)-1)*100</f>
        <v>-63.12282473691203</v>
      </c>
      <c r="R157" s="29">
        <f>((R115/Q115)-1)*100</f>
        <v>-87.76881381923674</v>
      </c>
      <c r="S157" s="42" t="s">
        <v>44</v>
      </c>
      <c r="T157" s="29">
        <f t="shared" si="41"/>
        <v>-93.32363388637172</v>
      </c>
      <c r="U157" s="29">
        <f t="shared" si="41"/>
        <v>483.2304606361913</v>
      </c>
      <c r="V157" s="29">
        <f t="shared" si="41"/>
        <v>6.616286848821185</v>
      </c>
      <c r="W157" s="29">
        <f t="shared" si="41"/>
        <v>-26.57195937386747</v>
      </c>
      <c r="X157" s="29">
        <f t="shared" si="41"/>
        <v>-82.95221555149033</v>
      </c>
      <c r="Y157" s="29">
        <f aca="true" t="shared" si="43" ref="X157:Z158">((Y115/X115)-1)*100</f>
        <v>389.09415145881525</v>
      </c>
      <c r="Z157" s="29">
        <f t="shared" si="43"/>
        <v>-65.31598735584073</v>
      </c>
      <c r="AA157" s="29">
        <f>((AA115/Z115)-1)*100</f>
        <v>261.94941486550823</v>
      </c>
      <c r="AB157" s="29">
        <f>((AB115/AA115)-1)*100</f>
        <v>-99.96333253170486</v>
      </c>
      <c r="AC157" s="29">
        <f>((AC115/AB115)-1)*100</f>
        <v>15.252504968636437</v>
      </c>
    </row>
    <row r="158" spans="1:29" ht="15" customHeight="1">
      <c r="A158" s="18" t="s">
        <v>11</v>
      </c>
      <c r="B158" s="41"/>
      <c r="C158" s="29"/>
      <c r="D158" s="29"/>
      <c r="E158" s="29"/>
      <c r="F158" s="29"/>
      <c r="G158" s="29">
        <f t="shared" si="42"/>
        <v>-15.776356446481621</v>
      </c>
      <c r="H158" s="29">
        <f t="shared" si="42"/>
        <v>56.92245989853946</v>
      </c>
      <c r="I158" s="29"/>
      <c r="J158" s="29"/>
      <c r="K158" s="29"/>
      <c r="L158" s="29"/>
      <c r="M158" s="29"/>
      <c r="N158" s="29">
        <f t="shared" si="42"/>
        <v>-3.524640941274959</v>
      </c>
      <c r="O158" s="42" t="s">
        <v>44</v>
      </c>
      <c r="P158" s="29">
        <f>((P116/O116)-1)*100</f>
        <v>-6.167292578191342</v>
      </c>
      <c r="Q158" s="29"/>
      <c r="R158" s="29"/>
      <c r="S158" s="29"/>
      <c r="T158" s="29"/>
      <c r="U158" s="29"/>
      <c r="V158" s="29"/>
      <c r="W158" s="29"/>
      <c r="X158" s="29">
        <f t="shared" si="43"/>
        <v>61.90446883531329</v>
      </c>
      <c r="Y158" s="29">
        <f t="shared" si="43"/>
        <v>-73.84018400211122</v>
      </c>
      <c r="Z158" s="29">
        <f t="shared" si="43"/>
        <v>91.50955991956292</v>
      </c>
      <c r="AA158" s="29">
        <f>((AA116/Z116)-1)*100</f>
        <v>-100</v>
      </c>
      <c r="AB158" s="29"/>
      <c r="AC158" s="29"/>
    </row>
    <row r="159" spans="1:29" ht="15" customHeight="1">
      <c r="A159" s="18" t="s">
        <v>21</v>
      </c>
      <c r="B159" s="41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>
        <f>((Y117/X117)-1)*100</f>
        <v>-13.360432459416206</v>
      </c>
      <c r="Z159" s="29">
        <f>((Z117/Y117)-1)*100</f>
        <v>4.235550743741223</v>
      </c>
      <c r="AA159" s="29">
        <f>((AA117/Z117)-1)*100</f>
        <v>3.3516324166041445</v>
      </c>
      <c r="AB159" s="29">
        <f>((AB117/AA117)-1)*100</f>
        <v>61.45371270952764</v>
      </c>
      <c r="AC159" s="29">
        <f>((AC117/AB117)-1)*100</f>
        <v>0.49659308251499557</v>
      </c>
    </row>
    <row r="160" spans="1:29" ht="15" customHeight="1">
      <c r="A160" s="18" t="s">
        <v>22</v>
      </c>
      <c r="B160" s="41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42" t="s">
        <v>44</v>
      </c>
      <c r="AA160" s="29">
        <f>((AA118/Z118)-1)*100</f>
        <v>-99.59028153943696</v>
      </c>
      <c r="AB160" s="29">
        <f>((AB118/AA118)-1)*100</f>
        <v>-100</v>
      </c>
      <c r="AC160" s="29"/>
    </row>
    <row r="161" spans="1:30" ht="15" customHeight="1">
      <c r="A161" s="21"/>
      <c r="B161" s="43"/>
      <c r="C161" s="32"/>
      <c r="D161" s="32"/>
      <c r="E161" s="32"/>
      <c r="F161" s="32"/>
      <c r="G161" s="32"/>
      <c r="H161" s="32"/>
      <c r="I161" s="32"/>
      <c r="J161" s="32"/>
      <c r="K161" s="32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32"/>
      <c r="Y161" s="32"/>
      <c r="Z161" s="32"/>
      <c r="AA161" s="32"/>
      <c r="AB161" s="32"/>
      <c r="AC161" s="32"/>
      <c r="AD161" s="1" t="s">
        <v>4</v>
      </c>
    </row>
    <row r="162" spans="1:29" s="2" customFormat="1" ht="15" customHeight="1">
      <c r="A162" s="27" t="s">
        <v>31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5"/>
      <c r="Q162" s="25"/>
      <c r="R162" s="25"/>
      <c r="S162" s="25"/>
      <c r="T162" s="25"/>
      <c r="U162" s="25"/>
      <c r="V162" s="1"/>
      <c r="W162" s="1"/>
      <c r="AC162" s="2" t="s">
        <v>4</v>
      </c>
    </row>
    <row r="163" ht="15" customHeight="1">
      <c r="A163" s="27" t="s">
        <v>43</v>
      </c>
    </row>
    <row r="164" ht="15" customHeight="1">
      <c r="A164" s="27" t="s">
        <v>39</v>
      </c>
    </row>
    <row r="165" spans="1:29" s="26" customFormat="1" ht="15" customHeight="1" hidden="1">
      <c r="A165" s="45" t="str">
        <f>'[2]PIB EST'!A28</f>
        <v>Puebla</v>
      </c>
      <c r="B165" s="46">
        <v>138690.2</v>
      </c>
      <c r="C165" s="46">
        <v>224735.90811057796</v>
      </c>
      <c r="D165" s="46">
        <v>364165.8054735384</v>
      </c>
      <c r="E165" s="46">
        <v>590100.3315008251</v>
      </c>
      <c r="F165" s="46">
        <v>956208.3973935507</v>
      </c>
      <c r="G165" s="46">
        <v>1549456</v>
      </c>
      <c r="H165" s="46">
        <v>3075906.1028771605</v>
      </c>
      <c r="I165" s="46">
        <v>6106141.996750447</v>
      </c>
      <c r="J165" s="46">
        <v>12121621.674212905</v>
      </c>
      <c r="K165" s="46">
        <v>15206817.225001927</v>
      </c>
      <c r="L165" s="46">
        <v>19077256.84976313</v>
      </c>
      <c r="M165" s="46">
        <v>23932800.89626303</v>
      </c>
      <c r="N165" s="46">
        <v>30024178.174614258</v>
      </c>
      <c r="O165" s="46">
        <f>'[3]Hoja1'!B32</f>
        <v>37665933</v>
      </c>
      <c r="P165" s="46">
        <f>'[3]Hoja1'!C32</f>
        <v>42740138</v>
      </c>
      <c r="Q165" s="46">
        <f>'[3]Hoja1'!D32</f>
        <v>56000297</v>
      </c>
      <c r="R165" s="46">
        <f>'[3]Hoja1'!E32</f>
        <v>78773533</v>
      </c>
      <c r="S165" s="46">
        <f>'[3]Hoja1'!F32</f>
        <v>101479189</v>
      </c>
      <c r="T165" s="46">
        <f>'[3]Hoja1'!G32</f>
        <v>129119652</v>
      </c>
      <c r="U165" s="46">
        <f>'[3]Hoja1'!H32</f>
        <v>163274576</v>
      </c>
      <c r="V165" s="46">
        <f>'[3]Hoja1'!I32</f>
        <v>187412866</v>
      </c>
      <c r="W165" s="46">
        <f>'[3]Hoja1'!J32</f>
        <v>198867176</v>
      </c>
      <c r="X165" s="46">
        <f>'[3]Hoja1'!K32</f>
        <v>209142847</v>
      </c>
      <c r="Y165" s="46">
        <f>'[3]Hoja1'!L32</f>
        <v>229458535</v>
      </c>
      <c r="Z165" s="46">
        <f>'[3]Hoja1'!M32</f>
        <v>247502771</v>
      </c>
      <c r="AA165" s="26">
        <f>'[3]Hoja1'!N32</f>
        <v>273253053</v>
      </c>
      <c r="AB165" s="26">
        <f>'[3]Hoja1'!O32</f>
        <v>301185835</v>
      </c>
      <c r="AC165" s="26">
        <v>359813000</v>
      </c>
    </row>
    <row r="166" spans="1:11" ht="1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</row>
    <row r="167" spans="1:29" ht="15" customHeight="1">
      <c r="A167" s="48" t="s">
        <v>36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</row>
    <row r="168" spans="1:29" ht="15" customHeight="1">
      <c r="A168" s="49" t="s">
        <v>23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</row>
    <row r="169" spans="1:13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29" ht="15" customHeight="1">
      <c r="A170" s="5" t="s">
        <v>1</v>
      </c>
      <c r="B170" s="6">
        <v>1980</v>
      </c>
      <c r="C170" s="6">
        <v>1981</v>
      </c>
      <c r="D170" s="6">
        <v>1982</v>
      </c>
      <c r="E170" s="6">
        <v>1983</v>
      </c>
      <c r="F170" s="6">
        <v>1984</v>
      </c>
      <c r="G170" s="6">
        <v>1985</v>
      </c>
      <c r="H170" s="6">
        <v>1986</v>
      </c>
      <c r="I170" s="6">
        <v>1987</v>
      </c>
      <c r="J170" s="6">
        <v>1988</v>
      </c>
      <c r="K170" s="6">
        <v>1989</v>
      </c>
      <c r="L170" s="6">
        <v>1990</v>
      </c>
      <c r="M170" s="6">
        <v>1991</v>
      </c>
      <c r="N170" s="6">
        <v>1992</v>
      </c>
      <c r="O170" s="6">
        <v>1993</v>
      </c>
      <c r="P170" s="6">
        <v>1994</v>
      </c>
      <c r="Q170" s="6">
        <v>1995</v>
      </c>
      <c r="R170" s="6">
        <v>1996</v>
      </c>
      <c r="S170" s="6">
        <v>1997</v>
      </c>
      <c r="T170" s="6">
        <v>1998</v>
      </c>
      <c r="U170" s="6">
        <v>1999</v>
      </c>
      <c r="V170" s="6">
        <v>2000</v>
      </c>
      <c r="W170" s="6">
        <v>2001</v>
      </c>
      <c r="X170" s="7">
        <v>2002</v>
      </c>
      <c r="Y170" s="7">
        <v>2003</v>
      </c>
      <c r="Z170" s="7">
        <v>2004</v>
      </c>
      <c r="AA170" s="7">
        <v>2005</v>
      </c>
      <c r="AB170" s="7">
        <v>2006</v>
      </c>
      <c r="AC170" s="7">
        <v>2007</v>
      </c>
    </row>
    <row r="171" spans="1:22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9" s="11" customFormat="1" ht="15" customHeight="1">
      <c r="A172" s="8" t="s">
        <v>19</v>
      </c>
      <c r="B172" s="28">
        <f aca="true" t="shared" si="44" ref="B172:AC176">(B7/B$165)*100</f>
        <v>2.510631609154792</v>
      </c>
      <c r="C172" s="28">
        <f t="shared" si="44"/>
        <v>2.696053359224979</v>
      </c>
      <c r="D172" s="28">
        <f t="shared" si="44"/>
        <v>2.3319048280652095</v>
      </c>
      <c r="E172" s="28">
        <f t="shared" si="44"/>
        <v>3.299269456514917</v>
      </c>
      <c r="F172" s="28">
        <f t="shared" si="44"/>
        <v>3.8311732149453595</v>
      </c>
      <c r="G172" s="28">
        <f t="shared" si="44"/>
        <v>3.4057114238803807</v>
      </c>
      <c r="H172" s="28">
        <f t="shared" si="44"/>
        <v>2.4186694103051782</v>
      </c>
      <c r="I172" s="28">
        <f t="shared" si="44"/>
        <v>3.375404635360356</v>
      </c>
      <c r="J172" s="28">
        <f t="shared" si="44"/>
        <v>3.6885576205630293</v>
      </c>
      <c r="K172" s="28">
        <f t="shared" si="44"/>
        <v>3.445848610177752</v>
      </c>
      <c r="L172" s="28">
        <f t="shared" si="44"/>
        <v>3.5188539174505857</v>
      </c>
      <c r="M172" s="28">
        <f t="shared" si="44"/>
        <v>4.227577893559393</v>
      </c>
      <c r="N172" s="28">
        <f t="shared" si="44"/>
        <v>5.093546911112572</v>
      </c>
      <c r="O172" s="28">
        <f t="shared" si="44"/>
        <v>5.31444873541298</v>
      </c>
      <c r="P172" s="28">
        <f t="shared" si="44"/>
        <v>7.651780862289215</v>
      </c>
      <c r="Q172" s="28">
        <f t="shared" si="44"/>
        <v>7.675555131430821</v>
      </c>
      <c r="R172" s="28">
        <f t="shared" si="44"/>
        <v>6.660895735119561</v>
      </c>
      <c r="S172" s="28">
        <f t="shared" si="44"/>
        <v>8.362603390533602</v>
      </c>
      <c r="T172" s="28">
        <f t="shared" si="44"/>
        <v>8.735686415883464</v>
      </c>
      <c r="U172" s="28">
        <f t="shared" si="44"/>
        <v>9.22548437669806</v>
      </c>
      <c r="V172" s="28">
        <f t="shared" si="44"/>
        <v>10.298467769016456</v>
      </c>
      <c r="W172" s="28">
        <f t="shared" si="44"/>
        <v>11.15858300315986</v>
      </c>
      <c r="X172" s="28">
        <f t="shared" si="44"/>
        <v>11.415080526277814</v>
      </c>
      <c r="Y172" s="28">
        <f t="shared" si="44"/>
        <v>12.67095782686837</v>
      </c>
      <c r="Z172" s="28">
        <f t="shared" si="44"/>
        <v>11.726711859722977</v>
      </c>
      <c r="AA172" s="28">
        <f t="shared" si="44"/>
        <v>11.539456139214666</v>
      </c>
      <c r="AB172" s="28">
        <f t="shared" si="44"/>
        <v>11.831302756983906</v>
      </c>
      <c r="AC172" s="28">
        <f t="shared" si="44"/>
        <v>12.419427702723357</v>
      </c>
    </row>
    <row r="173" spans="1:29" ht="15" customHeight="1">
      <c r="A173" s="18" t="s">
        <v>5</v>
      </c>
      <c r="B173" s="29">
        <f t="shared" si="44"/>
        <v>0.1932364363163367</v>
      </c>
      <c r="C173" s="29">
        <f t="shared" si="44"/>
        <v>0.09655777833831004</v>
      </c>
      <c r="D173" s="29">
        <f t="shared" si="44"/>
        <v>0.1076432751532692</v>
      </c>
      <c r="E173" s="29">
        <f t="shared" si="44"/>
        <v>0.08218941324206354</v>
      </c>
      <c r="F173" s="29">
        <f t="shared" si="44"/>
        <v>0.0366028996350624</v>
      </c>
      <c r="G173" s="29">
        <f t="shared" si="44"/>
        <v>0.028913373467849363</v>
      </c>
      <c r="H173" s="29">
        <f t="shared" si="44"/>
        <v>0.021066962980237587</v>
      </c>
      <c r="I173" s="29">
        <f t="shared" si="44"/>
        <v>0.02592471647142234</v>
      </c>
      <c r="J173" s="29">
        <f t="shared" si="44"/>
        <v>0.006954515019994127</v>
      </c>
      <c r="K173" s="29">
        <f t="shared" si="44"/>
        <v>0.0059144526214287155</v>
      </c>
      <c r="L173" s="29">
        <f t="shared" si="44"/>
        <v>0.07851443275077558</v>
      </c>
      <c r="M173" s="29">
        <f t="shared" si="44"/>
        <v>0.09955082191704599</v>
      </c>
      <c r="N173" s="29">
        <f t="shared" si="44"/>
        <v>0.09307298883413657</v>
      </c>
      <c r="O173" s="29">
        <f t="shared" si="44"/>
        <v>0.08966749874482069</v>
      </c>
      <c r="P173" s="29">
        <f t="shared" si="44"/>
        <v>0.12755293396572562</v>
      </c>
      <c r="Q173" s="29">
        <f t="shared" si="44"/>
        <v>0.09876106549934906</v>
      </c>
      <c r="R173" s="29">
        <f t="shared" si="44"/>
        <v>0.08695192076760097</v>
      </c>
      <c r="S173" s="29">
        <f t="shared" si="44"/>
        <v>0.10284749122305265</v>
      </c>
      <c r="T173" s="29">
        <f t="shared" si="44"/>
        <v>0.11022915396333317</v>
      </c>
      <c r="U173" s="29">
        <f t="shared" si="44"/>
        <v>0.12670796952490632</v>
      </c>
      <c r="V173" s="29">
        <f t="shared" si="44"/>
        <v>0.14461307048151115</v>
      </c>
      <c r="W173" s="29">
        <f t="shared" si="44"/>
        <v>0.15661473465083045</v>
      </c>
      <c r="X173" s="29">
        <f t="shared" si="44"/>
        <v>0.18584101994174346</v>
      </c>
      <c r="Y173" s="29">
        <f t="shared" si="44"/>
        <v>0.1888642320495945</v>
      </c>
      <c r="Z173" s="29">
        <f t="shared" si="44"/>
        <v>0.17827404445504166</v>
      </c>
      <c r="AA173" s="29">
        <f t="shared" si="44"/>
        <v>0.18173319366353063</v>
      </c>
      <c r="AB173" s="29">
        <f t="shared" si="44"/>
        <v>0.2585176025957529</v>
      </c>
      <c r="AC173" s="29">
        <f t="shared" si="44"/>
        <v>0.272672610494896</v>
      </c>
    </row>
    <row r="174" spans="1:29" ht="15" customHeight="1">
      <c r="A174" s="18" t="s">
        <v>6</v>
      </c>
      <c r="B174" s="29">
        <f t="shared" si="44"/>
        <v>0.11248091069159896</v>
      </c>
      <c r="C174" s="29">
        <f t="shared" si="44"/>
        <v>0.053840973174818035</v>
      </c>
      <c r="D174" s="29">
        <f t="shared" si="44"/>
        <v>0.16201411311333885</v>
      </c>
      <c r="E174" s="29">
        <f t="shared" si="44"/>
        <v>0.06473475434735726</v>
      </c>
      <c r="F174" s="29">
        <f t="shared" si="44"/>
        <v>0.11817507596463003</v>
      </c>
      <c r="G174" s="29">
        <f t="shared" si="44"/>
        <v>0.04601615018432276</v>
      </c>
      <c r="H174" s="29">
        <f t="shared" si="44"/>
        <v>0.10084833204428546</v>
      </c>
      <c r="I174" s="29">
        <f t="shared" si="44"/>
        <v>0.04539691349259806</v>
      </c>
      <c r="J174" s="29">
        <f t="shared" si="44"/>
        <v>0.06589052368290996</v>
      </c>
      <c r="K174" s="29">
        <f t="shared" si="44"/>
        <v>0.05981133241376778</v>
      </c>
      <c r="L174" s="29">
        <f t="shared" si="44"/>
        <v>0.09686088595189951</v>
      </c>
      <c r="M174" s="29">
        <f t="shared" si="44"/>
        <v>0.13538030981179108</v>
      </c>
      <c r="N174" s="29">
        <f t="shared" si="44"/>
        <v>0.19477435705282659</v>
      </c>
      <c r="O174" s="29">
        <f t="shared" si="44"/>
        <v>0.14217648611014097</v>
      </c>
      <c r="P174" s="29">
        <f t="shared" si="44"/>
        <v>0.19374832154262114</v>
      </c>
      <c r="Q174" s="29">
        <f t="shared" si="44"/>
        <v>0.11990541764448143</v>
      </c>
      <c r="R174" s="29">
        <f t="shared" si="44"/>
        <v>0.11151029623109579</v>
      </c>
      <c r="S174" s="29">
        <f t="shared" si="44"/>
        <v>0.12408485054014376</v>
      </c>
      <c r="T174" s="29">
        <f t="shared" si="44"/>
        <v>0.12339043478834653</v>
      </c>
      <c r="U174" s="29">
        <f t="shared" si="44"/>
        <v>0.12560259228601517</v>
      </c>
      <c r="V174" s="29">
        <f t="shared" si="44"/>
        <v>0.19181553949449767</v>
      </c>
      <c r="W174" s="29">
        <f t="shared" si="44"/>
        <v>0.1717081254273958</v>
      </c>
      <c r="X174" s="29">
        <f t="shared" si="44"/>
        <v>0.17361765186260472</v>
      </c>
      <c r="Y174" s="29">
        <f t="shared" si="44"/>
        <v>0.17502774520895464</v>
      </c>
      <c r="Z174" s="29">
        <f t="shared" si="44"/>
        <v>0.16830453991159558</v>
      </c>
      <c r="AA174" s="29">
        <f t="shared" si="44"/>
        <v>0.18545070016107013</v>
      </c>
      <c r="AB174" s="29">
        <f t="shared" si="44"/>
        <v>0.27752141796442714</v>
      </c>
      <c r="AC174" s="29">
        <f t="shared" si="44"/>
        <v>0.22000038909100006</v>
      </c>
    </row>
    <row r="175" spans="1:29" ht="15" customHeight="1">
      <c r="A175" s="18" t="s">
        <v>7</v>
      </c>
      <c r="B175" s="29">
        <f t="shared" si="44"/>
        <v>0.0764293367519839</v>
      </c>
      <c r="C175" s="29">
        <f t="shared" si="44"/>
        <v>0.12904034893138208</v>
      </c>
      <c r="D175" s="29">
        <f t="shared" si="44"/>
        <v>0.13867309681734935</v>
      </c>
      <c r="E175" s="29">
        <f t="shared" si="44"/>
        <v>0.3241821598599331</v>
      </c>
      <c r="F175" s="29">
        <f t="shared" si="44"/>
        <v>0.3501328799376826</v>
      </c>
      <c r="G175" s="29">
        <f t="shared" si="44"/>
        <v>0.19045393996344523</v>
      </c>
      <c r="H175" s="29">
        <f t="shared" si="44"/>
        <v>0.21710675737967067</v>
      </c>
      <c r="I175" s="29">
        <f t="shared" si="44"/>
        <v>0.46929796285854614</v>
      </c>
      <c r="J175" s="29">
        <f t="shared" si="44"/>
        <v>0.36381270745165006</v>
      </c>
      <c r="K175" s="29">
        <f t="shared" si="44"/>
        <v>0.24280820538365697</v>
      </c>
      <c r="L175" s="29">
        <f t="shared" si="44"/>
        <v>0.20631058390603307</v>
      </c>
      <c r="M175" s="29">
        <f t="shared" si="44"/>
        <v>0.2407503419668559</v>
      </c>
      <c r="N175" s="29">
        <f t="shared" si="44"/>
        <v>0.3684740323501673</v>
      </c>
      <c r="O175" s="29">
        <f t="shared" si="44"/>
        <v>0.14358624808258433</v>
      </c>
      <c r="P175" s="29">
        <f t="shared" si="44"/>
        <v>0.21944922124491031</v>
      </c>
      <c r="Q175" s="29">
        <f t="shared" si="44"/>
        <v>0.45721239656996815</v>
      </c>
      <c r="R175" s="29">
        <f t="shared" si="44"/>
        <v>0.16656381274659854</v>
      </c>
      <c r="S175" s="29">
        <f t="shared" si="44"/>
        <v>0.1780929684016296</v>
      </c>
      <c r="T175" s="29">
        <f t="shared" si="44"/>
        <v>0.354325536750982</v>
      </c>
      <c r="U175" s="29">
        <f t="shared" si="44"/>
        <v>0.2024638545072688</v>
      </c>
      <c r="V175" s="29">
        <f t="shared" si="44"/>
        <v>0.1743355229410984</v>
      </c>
      <c r="W175" s="29">
        <f t="shared" si="44"/>
        <v>0.0840348836652661</v>
      </c>
      <c r="X175" s="29">
        <f t="shared" si="44"/>
        <v>0.029545691323595684</v>
      </c>
      <c r="Y175" s="29">
        <f t="shared" si="44"/>
        <v>0.018943727676113683</v>
      </c>
      <c r="Z175" s="29">
        <f t="shared" si="44"/>
        <v>0.020421872367643108</v>
      </c>
      <c r="AA175" s="29">
        <f t="shared" si="44"/>
        <v>0.03821933510107936</v>
      </c>
      <c r="AB175" s="29">
        <f t="shared" si="44"/>
        <v>0.05448987997725723</v>
      </c>
      <c r="AC175" s="29">
        <f t="shared" si="44"/>
        <v>0.04993279842584899</v>
      </c>
    </row>
    <row r="176" spans="1:29" ht="15" customHeight="1">
      <c r="A176" s="18" t="s">
        <v>8</v>
      </c>
      <c r="B176" s="29">
        <f t="shared" si="44"/>
        <v>0.36195780235373515</v>
      </c>
      <c r="C176" s="29">
        <f t="shared" si="44"/>
        <v>0.22826792759241035</v>
      </c>
      <c r="D176" s="29">
        <f t="shared" si="44"/>
        <v>0.17080131924829958</v>
      </c>
      <c r="E176" s="29">
        <f t="shared" si="44"/>
        <v>0.09218771299728364</v>
      </c>
      <c r="F176" s="29">
        <f t="shared" si="44"/>
        <v>0.046956291246122904</v>
      </c>
      <c r="G176" s="29">
        <f t="shared" si="44"/>
        <v>0.06047283691824743</v>
      </c>
      <c r="H176" s="29">
        <f t="shared" si="44"/>
        <v>0.11378760868955486</v>
      </c>
      <c r="I176" s="29">
        <f t="shared" si="44"/>
        <v>0.0666214444761504</v>
      </c>
      <c r="J176" s="29">
        <f t="shared" si="44"/>
        <v>0.04209007785529067</v>
      </c>
      <c r="K176" s="29">
        <f t="shared" si="44"/>
        <v>0.028779197745631122</v>
      </c>
      <c r="L176" s="29">
        <f t="shared" si="44"/>
        <v>0.09427665697242692</v>
      </c>
      <c r="M176" s="29">
        <f t="shared" si="44"/>
        <v>0.06794148361690065</v>
      </c>
      <c r="N176" s="29">
        <f t="shared" si="44"/>
        <v>0.34704130582364784</v>
      </c>
      <c r="O176" s="29">
        <f t="shared" si="44"/>
        <v>1.181582572241075</v>
      </c>
      <c r="P176" s="29">
        <f t="shared" si="44"/>
        <v>3.256521773514161</v>
      </c>
      <c r="Q176" s="29">
        <f t="shared" si="44"/>
        <v>0.12873378153690865</v>
      </c>
      <c r="R176" s="29">
        <f t="shared" si="44"/>
        <v>0.08473658278091957</v>
      </c>
      <c r="S176" s="29">
        <f t="shared" si="44"/>
        <v>0.05257196133090894</v>
      </c>
      <c r="T176" s="29">
        <f t="shared" si="44"/>
        <v>0.1024955519551741</v>
      </c>
      <c r="U176" s="29">
        <f t="shared" si="44"/>
        <v>0.13575144730432495</v>
      </c>
      <c r="V176" s="29">
        <f t="shared" si="44"/>
        <v>0.1833466972326222</v>
      </c>
      <c r="W176" s="29">
        <f t="shared" si="44"/>
        <v>0.2839580725981647</v>
      </c>
      <c r="X176" s="29">
        <f t="shared" si="44"/>
        <v>0.39388868030471064</v>
      </c>
      <c r="Y176" s="29">
        <f t="shared" si="44"/>
        <v>0.3197760327372438</v>
      </c>
      <c r="Z176" s="29">
        <f t="shared" si="44"/>
        <v>0.23897748603388366</v>
      </c>
      <c r="AA176" s="29">
        <f t="shared" si="44"/>
        <v>0.15150588271743848</v>
      </c>
      <c r="AB176" s="29">
        <f t="shared" si="44"/>
        <v>0.031873676927734663</v>
      </c>
      <c r="AC176" s="29">
        <f t="shared" si="44"/>
        <v>0.03729784638131474</v>
      </c>
    </row>
    <row r="177" spans="1:29" ht="15" customHeight="1">
      <c r="A177" s="18" t="s">
        <v>9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>
        <f aca="true" t="shared" si="45" ref="AB177:AC183">(AB12/AB$165)*100</f>
        <v>0</v>
      </c>
      <c r="AC177" s="29">
        <f t="shared" si="45"/>
        <v>0</v>
      </c>
    </row>
    <row r="178" spans="1:29" ht="15" customHeight="1">
      <c r="A178" s="18" t="s">
        <v>16</v>
      </c>
      <c r="B178" s="29">
        <f aca="true" t="shared" si="46" ref="B178:AA178">(B13/B$165)*100</f>
        <v>1.5653593404580854</v>
      </c>
      <c r="C178" s="29">
        <f t="shared" si="46"/>
        <v>1.8697501593436812</v>
      </c>
      <c r="D178" s="29">
        <f t="shared" si="46"/>
        <v>1.5718114973911044</v>
      </c>
      <c r="E178" s="29">
        <f t="shared" si="46"/>
        <v>2.373664146972338</v>
      </c>
      <c r="F178" s="29">
        <f t="shared" si="46"/>
        <v>2.4389034925408293</v>
      </c>
      <c r="G178" s="29">
        <f t="shared" si="46"/>
        <v>2.243367994960812</v>
      </c>
      <c r="H178" s="29">
        <f t="shared" si="46"/>
        <v>1.7227443955598605</v>
      </c>
      <c r="I178" s="29">
        <f t="shared" si="46"/>
        <v>2.1884358416675274</v>
      </c>
      <c r="J178" s="29">
        <f t="shared" si="46"/>
        <v>2.6914220619014992</v>
      </c>
      <c r="K178" s="29">
        <f t="shared" si="46"/>
        <v>2.501985750012536</v>
      </c>
      <c r="L178" s="29">
        <f t="shared" si="46"/>
        <v>2.93544509260488</v>
      </c>
      <c r="M178" s="29">
        <f t="shared" si="46"/>
        <v>3.338606306313118</v>
      </c>
      <c r="N178" s="29">
        <f t="shared" si="46"/>
        <v>3.624656747208308</v>
      </c>
      <c r="O178" s="29">
        <f t="shared" si="46"/>
        <v>3.626250543163235</v>
      </c>
      <c r="P178" s="29">
        <f t="shared" si="46"/>
        <v>3.574801981219621</v>
      </c>
      <c r="Q178" s="29">
        <f t="shared" si="46"/>
        <v>3.176582063484413</v>
      </c>
      <c r="R178" s="29">
        <f t="shared" si="46"/>
        <v>3.3775329081659957</v>
      </c>
      <c r="S178" s="29">
        <f t="shared" si="46"/>
        <v>4.080166032860196</v>
      </c>
      <c r="T178" s="29">
        <f t="shared" si="46"/>
        <v>3.4160176484986184</v>
      </c>
      <c r="U178" s="29">
        <f t="shared" si="46"/>
        <v>3.31023624890626</v>
      </c>
      <c r="V178" s="29">
        <f t="shared" si="46"/>
        <v>3.8029441372504276</v>
      </c>
      <c r="W178" s="29">
        <f t="shared" si="46"/>
        <v>3.869431423916836</v>
      </c>
      <c r="X178" s="29">
        <f t="shared" si="46"/>
        <v>4.034165366411026</v>
      </c>
      <c r="Y178" s="29">
        <f t="shared" si="46"/>
        <v>4.081085586988515</v>
      </c>
      <c r="Z178" s="29">
        <f t="shared" si="46"/>
        <v>4.076870234313458</v>
      </c>
      <c r="AA178" s="29">
        <f t="shared" si="46"/>
        <v>4.251984148920012</v>
      </c>
      <c r="AB178" s="29">
        <f t="shared" si="45"/>
        <v>4.145384028435468</v>
      </c>
      <c r="AC178" s="29">
        <f t="shared" si="45"/>
        <v>3.7115538904931173</v>
      </c>
    </row>
    <row r="179" spans="1:29" ht="15" customHeight="1">
      <c r="A179" s="18" t="s">
        <v>10</v>
      </c>
      <c r="B179" s="29">
        <f>(B14/B$165)*100</f>
        <v>0.02163094436376903</v>
      </c>
      <c r="C179" s="29">
        <f>(C14/C$165)*100</f>
        <v>0.1334900161359125</v>
      </c>
      <c r="D179" s="29">
        <f>(D14/D$165)*100</f>
        <v>0.08183085713182199</v>
      </c>
      <c r="E179" s="29">
        <f>(E14/E$165)*100</f>
        <v>0.1337060763876044</v>
      </c>
      <c r="F179" s="29"/>
      <c r="G179" s="29"/>
      <c r="H179" s="29"/>
      <c r="I179" s="29">
        <f>(I14/I$165)*100</f>
        <v>0.49165250359353757</v>
      </c>
      <c r="J179" s="29">
        <f>(J14/J$165)*100</f>
        <v>0.1598300996410038</v>
      </c>
      <c r="K179" s="29">
        <f>(K14/K$165)*100</f>
        <v>0.09904965501417139</v>
      </c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>
        <f t="shared" si="45"/>
        <v>0</v>
      </c>
      <c r="AC179" s="29">
        <f t="shared" si="45"/>
        <v>0.9310391786844834</v>
      </c>
    </row>
    <row r="180" spans="1:29" ht="15" customHeight="1">
      <c r="A180" s="18" t="s">
        <v>11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>
        <f aca="true" t="shared" si="47" ref="V180:AA183">(V15/V$165)*100</f>
        <v>0.07111165996468993</v>
      </c>
      <c r="W180" s="29">
        <f t="shared" si="47"/>
        <v>0.22325137256436928</v>
      </c>
      <c r="X180" s="29">
        <f t="shared" si="47"/>
        <v>0.21200337776792338</v>
      </c>
      <c r="Y180" s="29">
        <f t="shared" si="47"/>
        <v>0.1885738963686838</v>
      </c>
      <c r="Z180" s="29">
        <f t="shared" si="47"/>
        <v>0.08529225719254675</v>
      </c>
      <c r="AA180" s="29">
        <f t="shared" si="47"/>
        <v>0</v>
      </c>
      <c r="AB180" s="29">
        <f t="shared" si="45"/>
        <v>0</v>
      </c>
      <c r="AC180" s="29">
        <f t="shared" si="45"/>
        <v>0</v>
      </c>
    </row>
    <row r="181" spans="1:29" ht="15" customHeight="1">
      <c r="A181" s="18" t="s">
        <v>12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>
        <f aca="true" t="shared" si="48" ref="K181:U181">(K16/K$165)*100</f>
        <v>0.005867763035469027</v>
      </c>
      <c r="L181" s="29">
        <f t="shared" si="48"/>
        <v>0.004431454724637189</v>
      </c>
      <c r="M181" s="29">
        <f t="shared" si="48"/>
        <v>0.007647663171283019</v>
      </c>
      <c r="N181" s="29">
        <f t="shared" si="48"/>
        <v>0.00452102299721794</v>
      </c>
      <c r="O181" s="29">
        <f t="shared" si="48"/>
        <v>0.03854703400019323</v>
      </c>
      <c r="P181" s="29">
        <f t="shared" si="48"/>
        <v>0.03923946151039568</v>
      </c>
      <c r="Q181" s="29">
        <f t="shared" si="48"/>
        <v>3.225308608631129</v>
      </c>
      <c r="R181" s="29">
        <f t="shared" si="48"/>
        <v>2.6495688596320797</v>
      </c>
      <c r="S181" s="29">
        <f t="shared" si="48"/>
        <v>3.8248400861776695</v>
      </c>
      <c r="T181" s="29">
        <f t="shared" si="48"/>
        <v>4.580436601548461</v>
      </c>
      <c r="U181" s="29">
        <f t="shared" si="48"/>
        <v>4.778988922316969</v>
      </c>
      <c r="V181" s="29">
        <f t="shared" si="47"/>
        <v>5.409007084924468</v>
      </c>
      <c r="W181" s="29">
        <f t="shared" si="47"/>
        <v>5.79650731300172</v>
      </c>
      <c r="X181" s="29">
        <f t="shared" si="47"/>
        <v>5.846727763058519</v>
      </c>
      <c r="Y181" s="29">
        <f t="shared" si="47"/>
        <v>6.343362211390394</v>
      </c>
      <c r="Z181" s="29">
        <f t="shared" si="47"/>
        <v>6.504681638493656</v>
      </c>
      <c r="AA181" s="29">
        <f t="shared" si="47"/>
        <v>6.730562878651533</v>
      </c>
      <c r="AB181" s="29">
        <f t="shared" si="45"/>
        <v>6.424119779736653</v>
      </c>
      <c r="AC181" s="29">
        <f t="shared" si="45"/>
        <v>6.180829264089958</v>
      </c>
    </row>
    <row r="182" spans="1:29" ht="15" customHeight="1">
      <c r="A182" s="18" t="s">
        <v>13</v>
      </c>
      <c r="B182" s="29"/>
      <c r="C182" s="29"/>
      <c r="D182" s="29"/>
      <c r="E182" s="29"/>
      <c r="F182" s="29">
        <f>(F17/F$165)*100</f>
        <v>0.41308986730999</v>
      </c>
      <c r="G182" s="29">
        <f>(G17/G$165)*100</f>
        <v>0.6209276029780775</v>
      </c>
      <c r="H182" s="29"/>
      <c r="I182" s="29"/>
      <c r="J182" s="29">
        <f>(J17/J$165)*100</f>
        <v>0.010361649899303231</v>
      </c>
      <c r="K182" s="29"/>
      <c r="L182" s="29"/>
      <c r="M182" s="29"/>
      <c r="N182" s="29"/>
      <c r="O182" s="29"/>
      <c r="P182" s="29"/>
      <c r="Q182" s="29"/>
      <c r="R182" s="29"/>
      <c r="S182" s="29"/>
      <c r="T182" s="29">
        <f>(T17/T$165)*100</f>
        <v>0.04879148837854675</v>
      </c>
      <c r="U182" s="29">
        <f>(U17/U$165)*100</f>
        <v>0.022049483074449996</v>
      </c>
      <c r="V182" s="29">
        <f t="shared" si="47"/>
        <v>0.015857929412380897</v>
      </c>
      <c r="W182" s="29">
        <f t="shared" si="47"/>
        <v>0.09565761621716798</v>
      </c>
      <c r="X182" s="29">
        <f t="shared" si="47"/>
        <v>0.2208664587988515</v>
      </c>
      <c r="Y182" s="29">
        <f t="shared" si="47"/>
        <v>1.1031885564858155</v>
      </c>
      <c r="Z182" s="29">
        <f t="shared" si="47"/>
        <v>0.18799526894993834</v>
      </c>
      <c r="AA182" s="29">
        <f t="shared" si="47"/>
        <v>0</v>
      </c>
      <c r="AB182" s="29">
        <f t="shared" si="45"/>
        <v>0.639396371346614</v>
      </c>
      <c r="AC182" s="29">
        <f t="shared" si="45"/>
        <v>1.0161017250627409</v>
      </c>
    </row>
    <row r="183" spans="1:29" ht="15" customHeight="1">
      <c r="A183" s="18" t="s">
        <v>14</v>
      </c>
      <c r="B183" s="29">
        <f>(B18/B$165)*100</f>
        <v>0.17953683821928296</v>
      </c>
      <c r="C183" s="29">
        <f>(C18/C$165)*100</f>
        <v>0.18510615570846534</v>
      </c>
      <c r="D183" s="29">
        <f>(D18/D$165)*100</f>
        <v>0.09913066921002596</v>
      </c>
      <c r="E183" s="29">
        <f>(E18/E$165)*100</f>
        <v>0.22860519270833757</v>
      </c>
      <c r="F183" s="29">
        <f>(F18/F$165)*100</f>
        <v>0.42731270831104273</v>
      </c>
      <c r="G183" s="29">
        <f>(G18/G$165)*100</f>
        <v>0.21555952540762693</v>
      </c>
      <c r="H183" s="29">
        <f>(H18/H$165)*100</f>
        <v>0.24311535365156892</v>
      </c>
      <c r="I183" s="29">
        <f>(I18/I$165)*100</f>
        <v>0.08807525280057445</v>
      </c>
      <c r="J183" s="29">
        <f>(J18/J$165)*100</f>
        <v>0.34819598511137856</v>
      </c>
      <c r="K183" s="29">
        <f aca="true" t="shared" si="49" ref="K183:R183">(K18/K$165)*100</f>
        <v>0.5016322539510916</v>
      </c>
      <c r="L183" s="29">
        <f t="shared" si="49"/>
        <v>0.10301481053993364</v>
      </c>
      <c r="M183" s="29">
        <f t="shared" si="49"/>
        <v>0.3377009667623976</v>
      </c>
      <c r="N183" s="29">
        <f t="shared" si="49"/>
        <v>0.46100645684626895</v>
      </c>
      <c r="O183" s="29">
        <f t="shared" si="49"/>
        <v>0.09263835307093016</v>
      </c>
      <c r="P183" s="29">
        <f t="shared" si="49"/>
        <v>0.24046716929177905</v>
      </c>
      <c r="Q183" s="29">
        <f t="shared" si="49"/>
        <v>0.46905179806457103</v>
      </c>
      <c r="R183" s="29">
        <f t="shared" si="49"/>
        <v>0.18403135479527116</v>
      </c>
      <c r="S183" s="29"/>
      <c r="T183" s="29"/>
      <c r="U183" s="29">
        <f>(U18/U$165)*100</f>
        <v>0.5236838587778663</v>
      </c>
      <c r="V183" s="29">
        <f t="shared" si="47"/>
        <v>0.30543612731475966</v>
      </c>
      <c r="W183" s="29">
        <f t="shared" si="47"/>
        <v>0.4774194611181083</v>
      </c>
      <c r="X183" s="29">
        <f t="shared" si="47"/>
        <v>0.31842451680883926</v>
      </c>
      <c r="Y183" s="29">
        <f t="shared" si="47"/>
        <v>0.25213583796305505</v>
      </c>
      <c r="Z183" s="29">
        <f t="shared" si="47"/>
        <v>0.2658945180052146</v>
      </c>
      <c r="AA183" s="29">
        <f t="shared" si="47"/>
        <v>0</v>
      </c>
      <c r="AB183" s="29">
        <f t="shared" si="45"/>
        <v>0</v>
      </c>
      <c r="AC183" s="29">
        <f t="shared" si="45"/>
        <v>0</v>
      </c>
    </row>
    <row r="184" spans="1:29" ht="15" customHeight="1">
      <c r="A184" s="2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31"/>
      <c r="AC184" s="29"/>
    </row>
    <row r="185" spans="1:29" s="11" customFormat="1" ht="15" customHeight="1">
      <c r="A185" s="8" t="s">
        <v>20</v>
      </c>
      <c r="B185" s="28">
        <f aca="true" t="shared" si="50" ref="B185:AC185">(B20/B$165)*100</f>
        <v>2.510631609154792</v>
      </c>
      <c r="C185" s="28">
        <f t="shared" si="50"/>
        <v>2.696053359224979</v>
      </c>
      <c r="D185" s="28">
        <f t="shared" si="50"/>
        <v>2.3319048280652095</v>
      </c>
      <c r="E185" s="28">
        <f t="shared" si="50"/>
        <v>3.299269456514917</v>
      </c>
      <c r="F185" s="28">
        <f t="shared" si="50"/>
        <v>3.8311732149453595</v>
      </c>
      <c r="G185" s="28">
        <f t="shared" si="50"/>
        <v>3.4057114238803807</v>
      </c>
      <c r="H185" s="28">
        <f t="shared" si="50"/>
        <v>2.4186694103051782</v>
      </c>
      <c r="I185" s="28">
        <f t="shared" si="50"/>
        <v>3.375404635360356</v>
      </c>
      <c r="J185" s="28">
        <f t="shared" si="50"/>
        <v>3.6885576205630293</v>
      </c>
      <c r="K185" s="28">
        <f t="shared" si="50"/>
        <v>3.4458479525779504</v>
      </c>
      <c r="L185" s="28">
        <f t="shared" si="50"/>
        <v>3.5188549658193393</v>
      </c>
      <c r="M185" s="28">
        <f t="shared" si="50"/>
        <v>4.227576640049612</v>
      </c>
      <c r="N185" s="28">
        <f t="shared" si="50"/>
        <v>5.093546911112574</v>
      </c>
      <c r="O185" s="28">
        <f t="shared" si="50"/>
        <v>5.314448416822703</v>
      </c>
      <c r="P185" s="28">
        <f t="shared" si="50"/>
        <v>7.6517810658449426</v>
      </c>
      <c r="Q185" s="28">
        <f t="shared" si="50"/>
        <v>7.675554827861002</v>
      </c>
      <c r="R185" s="28">
        <f t="shared" si="50"/>
        <v>6.66089531619713</v>
      </c>
      <c r="S185" s="28">
        <f t="shared" si="50"/>
        <v>8.362603390533598</v>
      </c>
      <c r="T185" s="28">
        <f t="shared" si="50"/>
        <v>8.735686415883462</v>
      </c>
      <c r="U185" s="28">
        <f t="shared" si="50"/>
        <v>9.22548437669806</v>
      </c>
      <c r="V185" s="28">
        <f t="shared" si="50"/>
        <v>10.298467769016456</v>
      </c>
      <c r="W185" s="28">
        <f t="shared" si="50"/>
        <v>11.158583003159857</v>
      </c>
      <c r="X185" s="28">
        <f t="shared" si="50"/>
        <v>11.415080526277812</v>
      </c>
      <c r="Y185" s="28">
        <f t="shared" si="50"/>
        <v>12.67095782686837</v>
      </c>
      <c r="Z185" s="28">
        <f t="shared" si="50"/>
        <v>11.726711859722977</v>
      </c>
      <c r="AA185" s="28">
        <f t="shared" si="50"/>
        <v>11.539456139214666</v>
      </c>
      <c r="AB185" s="28">
        <f t="shared" si="50"/>
        <v>11.831302756983906</v>
      </c>
      <c r="AC185" s="28">
        <f t="shared" si="50"/>
        <v>12.419427702723357</v>
      </c>
    </row>
    <row r="186" spans="1:29" ht="15" customHeight="1">
      <c r="A186" s="18" t="s">
        <v>32</v>
      </c>
      <c r="B186" s="29">
        <f aca="true" t="shared" si="51" ref="B186:AC186">(B21/B$165)*100</f>
        <v>2.2625967804502407</v>
      </c>
      <c r="C186" s="29">
        <f t="shared" si="51"/>
        <v>2.2626557735037167</v>
      </c>
      <c r="D186" s="29">
        <f t="shared" si="51"/>
        <v>2.053185633471923</v>
      </c>
      <c r="E186" s="29">
        <f t="shared" si="51"/>
        <v>1.6754777911840868</v>
      </c>
      <c r="F186" s="29">
        <f t="shared" si="51"/>
        <v>2.0014465520452123</v>
      </c>
      <c r="G186" s="29">
        <f t="shared" si="51"/>
        <v>1.6512246878904597</v>
      </c>
      <c r="H186" s="29">
        <f t="shared" si="51"/>
        <v>0.9000599847343789</v>
      </c>
      <c r="I186" s="29">
        <f t="shared" si="51"/>
        <v>1.1079827497625256</v>
      </c>
      <c r="J186" s="29">
        <f t="shared" si="51"/>
        <v>1.2295054573189141</v>
      </c>
      <c r="K186" s="29">
        <f t="shared" si="51"/>
        <v>1.480883189874543</v>
      </c>
      <c r="L186" s="29">
        <f t="shared" si="51"/>
        <v>1.4566884651629066</v>
      </c>
      <c r="M186" s="29">
        <f t="shared" si="51"/>
        <v>1.7084753337995018</v>
      </c>
      <c r="N186" s="29">
        <f t="shared" si="51"/>
        <v>1.9062809868478716</v>
      </c>
      <c r="O186" s="29">
        <f t="shared" si="51"/>
        <v>2.0585960262818928</v>
      </c>
      <c r="P186" s="29">
        <f t="shared" si="51"/>
        <v>1.7937014756480198</v>
      </c>
      <c r="Q186" s="29">
        <f t="shared" si="51"/>
        <v>1.8411557710131428</v>
      </c>
      <c r="R186" s="29">
        <f t="shared" si="51"/>
        <v>4.2399702829121555</v>
      </c>
      <c r="S186" s="29">
        <f t="shared" si="51"/>
        <v>4.359036609959506</v>
      </c>
      <c r="T186" s="29">
        <f t="shared" si="51"/>
        <v>4.461109297289618</v>
      </c>
      <c r="U186" s="29">
        <f t="shared" si="51"/>
        <v>4.2977808743475165</v>
      </c>
      <c r="V186" s="29">
        <f t="shared" si="51"/>
        <v>4.7834404816156</v>
      </c>
      <c r="W186" s="29">
        <f t="shared" si="51"/>
        <v>4.899204431806282</v>
      </c>
      <c r="X186" s="29">
        <f t="shared" si="51"/>
        <v>5.314290619750433</v>
      </c>
      <c r="Y186" s="29">
        <f t="shared" si="51"/>
        <v>5.404533546769136</v>
      </c>
      <c r="Z186" s="29">
        <f t="shared" si="51"/>
        <v>5.347536997878702</v>
      </c>
      <c r="AA186" s="29">
        <f t="shared" si="51"/>
        <v>5.107705640163515</v>
      </c>
      <c r="AB186" s="29">
        <f t="shared" si="51"/>
        <v>5.253881444988938</v>
      </c>
      <c r="AC186" s="29">
        <f t="shared" si="51"/>
        <v>4.834184201237865</v>
      </c>
    </row>
    <row r="187" spans="1:29" ht="15" customHeight="1">
      <c r="A187" s="19" t="s">
        <v>24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>
        <f aca="true" t="shared" si="52" ref="X187:AC200">(X22/X$165)*100</f>
        <v>4.493021269811823</v>
      </c>
      <c r="Y187" s="29">
        <f t="shared" si="52"/>
        <v>4.572314993643623</v>
      </c>
      <c r="Z187" s="29">
        <f t="shared" si="52"/>
        <v>4.662898057008016</v>
      </c>
      <c r="AA187" s="29">
        <f t="shared" si="52"/>
        <v>4.4128810886515515</v>
      </c>
      <c r="AB187" s="29">
        <f t="shared" si="52"/>
        <v>4.511850831231821</v>
      </c>
      <c r="AC187" s="29">
        <f t="shared" si="52"/>
        <v>4.180395483209334</v>
      </c>
    </row>
    <row r="188" spans="1:29" ht="15" customHeight="1">
      <c r="A188" s="19" t="s">
        <v>25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>
        <f t="shared" si="52"/>
        <v>0.14706163964574892</v>
      </c>
      <c r="Y188" s="29">
        <f t="shared" si="52"/>
        <v>0.16207856465221482</v>
      </c>
      <c r="Z188" s="29">
        <f t="shared" si="52"/>
        <v>0.10903144595500307</v>
      </c>
      <c r="AA188" s="29">
        <f t="shared" si="52"/>
        <v>0.10964916831139669</v>
      </c>
      <c r="AB188" s="29">
        <f t="shared" si="52"/>
        <v>0.1236429993462342</v>
      </c>
      <c r="AC188" s="29">
        <f t="shared" si="52"/>
        <v>0.11477695358422292</v>
      </c>
    </row>
    <row r="189" spans="1:29" ht="15" customHeight="1">
      <c r="A189" s="19" t="s">
        <v>26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>
        <f t="shared" si="52"/>
        <v>0.6742077102928602</v>
      </c>
      <c r="Y189" s="29">
        <f t="shared" si="52"/>
        <v>0.6701399884732986</v>
      </c>
      <c r="Z189" s="29">
        <f t="shared" si="52"/>
        <v>0.5756074949156832</v>
      </c>
      <c r="AA189" s="29">
        <f t="shared" si="52"/>
        <v>0.5851753832005676</v>
      </c>
      <c r="AB189" s="29">
        <f t="shared" si="52"/>
        <v>0.6183876144108835</v>
      </c>
      <c r="AC189" s="29">
        <f t="shared" si="52"/>
        <v>0.5390117644443085</v>
      </c>
    </row>
    <row r="190" spans="1:29" ht="15" customHeight="1">
      <c r="A190" s="18" t="s">
        <v>17</v>
      </c>
      <c r="B190" s="29"/>
      <c r="C190" s="29">
        <f aca="true" t="shared" si="53" ref="C190:W190">(C25/C$165)*100</f>
        <v>0.4333975857212626</v>
      </c>
      <c r="D190" s="29">
        <f t="shared" si="53"/>
        <v>0.2787191945932863</v>
      </c>
      <c r="E190" s="29">
        <f t="shared" si="53"/>
        <v>0.4273849488587304</v>
      </c>
      <c r="F190" s="29">
        <f t="shared" si="53"/>
        <v>0.5724693502923759</v>
      </c>
      <c r="G190" s="29">
        <f t="shared" si="53"/>
        <v>0.43215167129624854</v>
      </c>
      <c r="H190" s="29">
        <f t="shared" si="53"/>
        <v>0.3271231196098003</v>
      </c>
      <c r="I190" s="29">
        <f t="shared" si="53"/>
        <v>0.5030181089196065</v>
      </c>
      <c r="J190" s="29">
        <f t="shared" si="53"/>
        <v>0.9296280896121686</v>
      </c>
      <c r="K190" s="29">
        <f t="shared" si="53"/>
        <v>0.7329817827805573</v>
      </c>
      <c r="L190" s="29">
        <f t="shared" si="53"/>
        <v>0.7738963791423353</v>
      </c>
      <c r="M190" s="29">
        <f t="shared" si="53"/>
        <v>0.902089567099983</v>
      </c>
      <c r="N190" s="29">
        <f t="shared" si="53"/>
        <v>1.9170056767337136</v>
      </c>
      <c r="O190" s="29">
        <f t="shared" si="53"/>
        <v>0.983810489972464</v>
      </c>
      <c r="P190" s="29">
        <f t="shared" si="53"/>
        <v>1.2318584301248632</v>
      </c>
      <c r="Q190" s="29">
        <f t="shared" si="53"/>
        <v>3.8300879011409528</v>
      </c>
      <c r="R190" s="29">
        <f t="shared" si="53"/>
        <v>1.1196584136958792</v>
      </c>
      <c r="S190" s="29">
        <f t="shared" si="53"/>
        <v>0.9261215124610426</v>
      </c>
      <c r="T190" s="29">
        <f t="shared" si="53"/>
        <v>0.6725001086589051</v>
      </c>
      <c r="U190" s="29">
        <f t="shared" si="53"/>
        <v>0.5073680301579837</v>
      </c>
      <c r="V190" s="29">
        <f t="shared" si="53"/>
        <v>0.7224591506967296</v>
      </c>
      <c r="W190" s="29">
        <f t="shared" si="53"/>
        <v>0.9412446727759637</v>
      </c>
      <c r="X190" s="29">
        <f t="shared" si="52"/>
        <v>0.6547543077100791</v>
      </c>
      <c r="Y190" s="29">
        <f t="shared" si="52"/>
        <v>1.2864723467357622</v>
      </c>
      <c r="Z190" s="29">
        <f t="shared" si="52"/>
        <v>0.4535748005827377</v>
      </c>
      <c r="AA190" s="29">
        <f t="shared" si="52"/>
        <v>0.78031285527851</v>
      </c>
      <c r="AB190" s="29">
        <f t="shared" si="52"/>
        <v>1.2410822374830477</v>
      </c>
      <c r="AC190" s="29">
        <f t="shared" si="52"/>
        <v>1.8982734364795046</v>
      </c>
    </row>
    <row r="191" spans="1:29" ht="15" customHeight="1">
      <c r="A191" s="20" t="s">
        <v>27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>
        <f t="shared" si="52"/>
        <v>0.13965000677264378</v>
      </c>
      <c r="Y191" s="29">
        <f t="shared" si="52"/>
        <v>0.12435235847731703</v>
      </c>
      <c r="Z191" s="29">
        <f t="shared" si="52"/>
        <v>0.023598281249142056</v>
      </c>
      <c r="AA191" s="29">
        <f t="shared" si="52"/>
        <v>0.0484090108226531</v>
      </c>
      <c r="AB191" s="29">
        <f t="shared" si="52"/>
        <v>0.103250274037622</v>
      </c>
      <c r="AC191" s="29">
        <f t="shared" si="52"/>
        <v>0.06941072168042844</v>
      </c>
    </row>
    <row r="192" spans="1:29" ht="15" customHeight="1">
      <c r="A192" s="20" t="s">
        <v>28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>
        <f t="shared" si="52"/>
        <v>0.5151043009374354</v>
      </c>
      <c r="Y192" s="29">
        <f t="shared" si="52"/>
        <v>1.162119988258445</v>
      </c>
      <c r="Z192" s="29">
        <f t="shared" si="52"/>
        <v>0.4299765193335957</v>
      </c>
      <c r="AA192" s="29">
        <f t="shared" si="52"/>
        <v>0.7319038444558569</v>
      </c>
      <c r="AB192" s="29">
        <f t="shared" si="52"/>
        <v>1.1378319634454257</v>
      </c>
      <c r="AC192" s="29">
        <f t="shared" si="52"/>
        <v>1.828862714799076</v>
      </c>
    </row>
    <row r="193" spans="1:29" ht="15" customHeight="1">
      <c r="A193" s="18" t="s">
        <v>18</v>
      </c>
      <c r="B193" s="29"/>
      <c r="C193" s="29"/>
      <c r="D193" s="29"/>
      <c r="E193" s="29">
        <f aca="true" t="shared" si="54" ref="E193:W193">(E28/E$165)*100</f>
        <v>0.5039820927461792</v>
      </c>
      <c r="F193" s="29">
        <f t="shared" si="54"/>
        <v>0.6702513821746141</v>
      </c>
      <c r="G193" s="29">
        <f t="shared" si="54"/>
        <v>0.6435807147798969</v>
      </c>
      <c r="H193" s="29">
        <f t="shared" si="54"/>
        <v>0.705775770583299</v>
      </c>
      <c r="I193" s="29">
        <f t="shared" si="54"/>
        <v>0.8622465712068137</v>
      </c>
      <c r="J193" s="29">
        <f t="shared" si="54"/>
        <v>0.9391152690581868</v>
      </c>
      <c r="K193" s="29">
        <f t="shared" si="54"/>
        <v>1.069094193706135</v>
      </c>
      <c r="L193" s="29">
        <f t="shared" si="54"/>
        <v>0.9187390062433229</v>
      </c>
      <c r="M193" s="29">
        <f t="shared" si="54"/>
        <v>1.0164932264070523</v>
      </c>
      <c r="N193" s="29">
        <f t="shared" si="54"/>
        <v>1.2464830771502315</v>
      </c>
      <c r="O193" s="29">
        <f t="shared" si="54"/>
        <v>1.7807030028965432</v>
      </c>
      <c r="P193" s="29">
        <f t="shared" si="54"/>
        <v>3.7894997157004973</v>
      </c>
      <c r="Q193" s="29">
        <f t="shared" si="54"/>
        <v>1.5067995085811776</v>
      </c>
      <c r="R193" s="29">
        <f t="shared" si="54"/>
        <v>1.2419708152483144</v>
      </c>
      <c r="S193" s="29">
        <f t="shared" si="54"/>
        <v>1.6680535355874788</v>
      </c>
      <c r="T193" s="29">
        <f t="shared" si="54"/>
        <v>3.5103984790789244</v>
      </c>
      <c r="U193" s="29">
        <f t="shared" si="54"/>
        <v>3.744827731171079</v>
      </c>
      <c r="V193" s="29">
        <f t="shared" si="54"/>
        <v>4.315569615161854</v>
      </c>
      <c r="W193" s="29">
        <f t="shared" si="54"/>
        <v>4.681241664536937</v>
      </c>
      <c r="X193" s="29">
        <f t="shared" si="52"/>
        <v>4.888722252116995</v>
      </c>
      <c r="Y193" s="29">
        <f t="shared" si="52"/>
        <v>5.103645937598268</v>
      </c>
      <c r="Z193" s="29">
        <f t="shared" si="52"/>
        <v>4.788747759110947</v>
      </c>
      <c r="AA193" s="29">
        <f t="shared" si="52"/>
        <v>4.737165297106489</v>
      </c>
      <c r="AB193" s="29">
        <f t="shared" si="52"/>
        <v>5.1186881016499335</v>
      </c>
      <c r="AC193" s="29">
        <f t="shared" si="52"/>
        <v>4.9720802194473235</v>
      </c>
    </row>
    <row r="194" spans="1:29" ht="15" customHeight="1">
      <c r="A194" s="19" t="s">
        <v>29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>
        <f t="shared" si="52"/>
        <v>2.8000415907123997</v>
      </c>
      <c r="Y194" s="29">
        <f t="shared" si="52"/>
        <v>2.855885487109904</v>
      </c>
      <c r="Z194" s="29">
        <f t="shared" si="52"/>
        <v>2.5968270068378345</v>
      </c>
      <c r="AA194" s="29">
        <f t="shared" si="52"/>
        <v>2.6178859198327054</v>
      </c>
      <c r="AB194" s="29">
        <f t="shared" si="52"/>
        <v>2.893211727570123</v>
      </c>
      <c r="AC194" s="29">
        <f t="shared" si="52"/>
        <v>3.0225784226806702</v>
      </c>
    </row>
    <row r="195" spans="1:29" ht="15" customHeight="1">
      <c r="A195" s="19" t="s">
        <v>30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>
        <f t="shared" si="52"/>
        <v>2.088680661404595</v>
      </c>
      <c r="Y195" s="29">
        <f t="shared" si="52"/>
        <v>2.247760450488364</v>
      </c>
      <c r="Z195" s="29">
        <f t="shared" si="52"/>
        <v>2.191920752273113</v>
      </c>
      <c r="AA195" s="29">
        <f t="shared" si="52"/>
        <v>2.1192793772737826</v>
      </c>
      <c r="AB195" s="29">
        <f t="shared" si="52"/>
        <v>2.2254763740798102</v>
      </c>
      <c r="AC195" s="29">
        <f t="shared" si="52"/>
        <v>1.9495017967666541</v>
      </c>
    </row>
    <row r="196" spans="1:29" ht="15" customHeight="1">
      <c r="A196" s="18" t="s">
        <v>15</v>
      </c>
      <c r="B196" s="29">
        <f>(B31/B$165)*100</f>
        <v>0.009373409224299913</v>
      </c>
      <c r="C196" s="29"/>
      <c r="D196" s="29"/>
      <c r="E196" s="29"/>
      <c r="F196" s="29"/>
      <c r="G196" s="29"/>
      <c r="H196" s="29">
        <f aca="true" t="shared" si="55" ref="H196:W197">(H31/H$165)*100</f>
        <v>0.019701511675962926</v>
      </c>
      <c r="I196" s="29">
        <f t="shared" si="55"/>
        <v>0.06367359295065701</v>
      </c>
      <c r="J196" s="29">
        <f t="shared" si="55"/>
        <v>0.018075139274978804</v>
      </c>
      <c r="K196" s="29">
        <f t="shared" si="55"/>
        <v>0.03365661547891295</v>
      </c>
      <c r="L196" s="29">
        <f t="shared" si="55"/>
        <v>0.10589677624564162</v>
      </c>
      <c r="M196" s="29">
        <f t="shared" si="55"/>
        <v>0.053438375455657494</v>
      </c>
      <c r="N196" s="29">
        <f t="shared" si="55"/>
        <v>0.00689544269275107</v>
      </c>
      <c r="O196" s="29">
        <f t="shared" si="55"/>
        <v>0.02898481235019454</v>
      </c>
      <c r="P196" s="29">
        <f t="shared" si="55"/>
        <v>0.036095578353069424</v>
      </c>
      <c r="Q196" s="29">
        <f t="shared" si="55"/>
        <v>0.23864159149013087</v>
      </c>
      <c r="R196" s="29">
        <f t="shared" si="55"/>
        <v>0.02992401013675494</v>
      </c>
      <c r="S196" s="29">
        <f t="shared" si="55"/>
        <v>0.016294079764472693</v>
      </c>
      <c r="T196" s="29">
        <f t="shared" si="55"/>
        <v>0.007289362892644723</v>
      </c>
      <c r="U196" s="29">
        <f t="shared" si="55"/>
        <v>0.22763323544015818</v>
      </c>
      <c r="V196" s="29">
        <f t="shared" si="55"/>
        <v>0.010419828913987152</v>
      </c>
      <c r="W196" s="29">
        <f t="shared" si="55"/>
        <v>0.07894218802604207</v>
      </c>
      <c r="X196" s="29">
        <f t="shared" si="52"/>
        <v>0.02564931135321114</v>
      </c>
      <c r="Y196" s="29">
        <f t="shared" si="52"/>
        <v>0.30613339355626934</v>
      </c>
      <c r="Z196" s="29">
        <f t="shared" si="52"/>
        <v>0.042887135998974334</v>
      </c>
      <c r="AA196" s="29">
        <f t="shared" si="52"/>
        <v>0.4630469032673535</v>
      </c>
      <c r="AB196" s="29">
        <f t="shared" si="52"/>
        <v>0.055690899274861316</v>
      </c>
      <c r="AC196" s="29">
        <f t="shared" si="52"/>
        <v>0.572524366823878</v>
      </c>
    </row>
    <row r="197" spans="1:29" ht="15" customHeight="1">
      <c r="A197" s="18" t="s">
        <v>14</v>
      </c>
      <c r="B197" s="29">
        <f>(B32/B$165)*100</f>
        <v>0.23866141948025166</v>
      </c>
      <c r="C197" s="29"/>
      <c r="D197" s="29"/>
      <c r="E197" s="29">
        <f>(E32/E$165)*100</f>
        <v>0.692424623725921</v>
      </c>
      <c r="F197" s="29">
        <f>(F32/F$165)*100</f>
        <v>0.34929624223173833</v>
      </c>
      <c r="G197" s="29">
        <f>(G32/G$165)*100</f>
        <v>0.4826209973048606</v>
      </c>
      <c r="H197" s="29">
        <f t="shared" si="55"/>
        <v>0.202964583156826</v>
      </c>
      <c r="I197" s="29">
        <f t="shared" si="55"/>
        <v>0.8384836125207531</v>
      </c>
      <c r="J197" s="29">
        <f t="shared" si="55"/>
        <v>0.5722336652987813</v>
      </c>
      <c r="K197" s="29">
        <f t="shared" si="55"/>
        <v>0.12923217073780216</v>
      </c>
      <c r="L197" s="29">
        <f t="shared" si="55"/>
        <v>0.26363433902513334</v>
      </c>
      <c r="M197" s="29">
        <f t="shared" si="55"/>
        <v>0.5318612750414662</v>
      </c>
      <c r="N197" s="29">
        <f t="shared" si="55"/>
        <v>0.0034382289966318545</v>
      </c>
      <c r="O197" s="29">
        <f t="shared" si="55"/>
        <v>0.3127879243028442</v>
      </c>
      <c r="P197" s="29">
        <f t="shared" si="55"/>
        <v>0.6664866173338045</v>
      </c>
      <c r="Q197" s="29">
        <f t="shared" si="55"/>
        <v>0.2588700556355978</v>
      </c>
      <c r="R197" s="29">
        <f t="shared" si="55"/>
        <v>0.029371794204025355</v>
      </c>
      <c r="S197" s="29">
        <f t="shared" si="55"/>
        <v>1.3930976527610996</v>
      </c>
      <c r="T197" s="29">
        <f t="shared" si="55"/>
        <v>0.08438916796337091</v>
      </c>
      <c r="U197" s="29">
        <f t="shared" si="55"/>
        <v>0.447874505581322</v>
      </c>
      <c r="V197" s="29">
        <f t="shared" si="55"/>
        <v>0.46657869262828516</v>
      </c>
      <c r="W197" s="29">
        <f t="shared" si="55"/>
        <v>0.34191771295631007</v>
      </c>
      <c r="X197" s="29">
        <f t="shared" si="52"/>
        <v>0.059258684567873365</v>
      </c>
      <c r="Y197" s="29">
        <f t="shared" si="52"/>
        <v>0.28680401886118556</v>
      </c>
      <c r="Z197" s="29">
        <f t="shared" si="52"/>
        <v>0.1005921262998708</v>
      </c>
      <c r="AA197" s="29">
        <f t="shared" si="52"/>
        <v>0.3449351030672656</v>
      </c>
      <c r="AB197" s="29">
        <f t="shared" si="52"/>
        <v>0.00012244931771110683</v>
      </c>
      <c r="AC197" s="29">
        <f t="shared" si="52"/>
        <v>0.0001234252236578445</v>
      </c>
    </row>
    <row r="198" spans="1:29" ht="15" customHeight="1">
      <c r="A198" s="18" t="s">
        <v>11</v>
      </c>
      <c r="B198" s="29"/>
      <c r="C198" s="29"/>
      <c r="D198" s="29"/>
      <c r="E198" s="29"/>
      <c r="F198" s="29">
        <f>(F33/F$165)*100</f>
        <v>0.23770968820141952</v>
      </c>
      <c r="G198" s="29">
        <f>(G33/G$165)*100</f>
        <v>0.19613335260891565</v>
      </c>
      <c r="H198" s="29">
        <f>(H33/H$165)*100</f>
        <v>0.26304444054491094</v>
      </c>
      <c r="I198" s="29"/>
      <c r="J198" s="29"/>
      <c r="K198" s="29"/>
      <c r="L198" s="29"/>
      <c r="M198" s="29">
        <f>M33/M$165</f>
        <v>0.00015218862245951014</v>
      </c>
      <c r="N198" s="29">
        <f>N33/N$165</f>
        <v>0.0001344349869137378</v>
      </c>
      <c r="O198" s="29">
        <f>O33/O$165</f>
        <v>0.0014956616101876462</v>
      </c>
      <c r="P198" s="29">
        <f>P33/P$165</f>
        <v>0.0013413924868469073</v>
      </c>
      <c r="Q198" s="29"/>
      <c r="R198" s="29"/>
      <c r="S198" s="29"/>
      <c r="T198" s="29"/>
      <c r="U198" s="29"/>
      <c r="V198" s="29"/>
      <c r="W198" s="29">
        <f>(W33/W$165)*100</f>
        <v>0.2159179350945276</v>
      </c>
      <c r="X198" s="29">
        <f t="shared" si="52"/>
        <v>0.35539393800066227</v>
      </c>
      <c r="Y198" s="29">
        <f t="shared" si="52"/>
        <v>0.09199949786134562</v>
      </c>
      <c r="Z198" s="29">
        <f t="shared" si="52"/>
        <v>0.17816620727854396</v>
      </c>
      <c r="AA198" s="29">
        <f t="shared" si="52"/>
        <v>0</v>
      </c>
      <c r="AB198" s="29">
        <f t="shared" si="52"/>
        <v>0</v>
      </c>
      <c r="AC198" s="29">
        <f t="shared" si="52"/>
        <v>0</v>
      </c>
    </row>
    <row r="199" spans="1:29" ht="15" customHeight="1">
      <c r="A199" s="18" t="s">
        <v>21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>
        <f t="shared" si="52"/>
        <v>0.11701141277855895</v>
      </c>
      <c r="Y199" s="29">
        <f t="shared" si="52"/>
        <v>0.1003194760221057</v>
      </c>
      <c r="Z199" s="29">
        <f t="shared" si="52"/>
        <v>0.1057427353005272</v>
      </c>
      <c r="AA199" s="29">
        <f t="shared" si="52"/>
        <v>0.10353648271955444</v>
      </c>
      <c r="AB199" s="29">
        <f t="shared" si="52"/>
        <v>0.16183762426941492</v>
      </c>
      <c r="AC199" s="29">
        <f t="shared" si="52"/>
        <v>0.1422420535111294</v>
      </c>
    </row>
    <row r="200" spans="1:29" ht="15" customHeight="1">
      <c r="A200" s="18" t="s">
        <v>22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>
        <f>(W35/W$165)*100</f>
        <v>0.00011439796379468876</v>
      </c>
      <c r="X200" s="29">
        <f t="shared" si="52"/>
        <v>0</v>
      </c>
      <c r="Y200" s="29">
        <f t="shared" si="52"/>
        <v>0.0910496094642982</v>
      </c>
      <c r="Z200" s="29">
        <f t="shared" si="52"/>
        <v>0.7094640972726726</v>
      </c>
      <c r="AA200" s="29">
        <f t="shared" si="52"/>
        <v>0.002753857611976983</v>
      </c>
      <c r="AB200" s="29">
        <f t="shared" si="52"/>
        <v>0</v>
      </c>
      <c r="AC200" s="29">
        <f t="shared" si="52"/>
        <v>0</v>
      </c>
    </row>
    <row r="201" spans="1:29" ht="15" customHeight="1">
      <c r="A201" s="21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</row>
    <row r="202" spans="1:23" s="2" customFormat="1" ht="15" customHeight="1">
      <c r="A202" s="27" t="s">
        <v>31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5"/>
      <c r="Q202" s="25"/>
      <c r="R202" s="25"/>
      <c r="S202" s="25"/>
      <c r="T202" s="25"/>
      <c r="U202" s="25"/>
      <c r="V202" s="1"/>
      <c r="W202" s="1"/>
    </row>
    <row r="203" spans="1:29" ht="15" customHeight="1">
      <c r="A203" s="27" t="s">
        <v>39</v>
      </c>
      <c r="AC203" s="1" t="s">
        <v>4</v>
      </c>
    </row>
    <row r="204" spans="20:29" ht="15" customHeight="1">
      <c r="T204" s="2"/>
      <c r="U204" s="2"/>
      <c r="V204" s="21"/>
      <c r="W204" s="21"/>
      <c r="X204" s="21"/>
      <c r="Y204" s="21"/>
      <c r="Z204" s="21"/>
      <c r="AA204" s="21"/>
      <c r="AB204" s="21"/>
      <c r="AC204" s="21"/>
    </row>
    <row r="205" ht="15" customHeight="1"/>
    <row r="206" ht="15" customHeight="1"/>
    <row r="207" ht="15" customHeight="1"/>
  </sheetData>
  <mergeCells count="10">
    <mergeCell ref="A2:AC2"/>
    <mergeCell ref="A3:AC3"/>
    <mergeCell ref="A44:AC44"/>
    <mergeCell ref="A45:AC45"/>
    <mergeCell ref="A167:AC167"/>
    <mergeCell ref="A168:AC168"/>
    <mergeCell ref="A85:AC85"/>
    <mergeCell ref="A86:AC86"/>
    <mergeCell ref="A127:AC127"/>
    <mergeCell ref="A128:AC12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2009-08-28T20:10:37Z</dcterms:created>
  <dcterms:modified xsi:type="dcterms:W3CDTF">2009-09-01T16:51:02Z</dcterms:modified>
  <cp:category/>
  <cp:version/>
  <cp:contentType/>
  <cp:contentStatus/>
</cp:coreProperties>
</file>