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Querétar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<sst xmlns="http://schemas.openxmlformats.org/spreadsheetml/2006/main" count="187" uniqueCount="47">
  <si>
    <t>(Miles de Pesos)</t>
  </si>
  <si>
    <t>Concepto/Año</t>
  </si>
  <si>
    <t>Ingresos Efectivos Ordinarios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</si>
  <si>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</si>
  <si>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</si>
  <si>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</si>
  <si>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</si>
  <si>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</si>
  <si>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</si>
  <si>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</si>
  <si>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</si>
  <si>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</si>
  <si>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</si>
  <si>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</si>
  <si>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</si>
  <si>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</si>
  <si>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</si>
  <si>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</si>
  <si>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</si>
  <si>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</si>
  <si>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</si>
  <si>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</si>
  <si>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</si>
  <si>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</si>
  <si>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</si>
  <si>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</si>
  <si>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</si>
  <si>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</si>
  <si>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</si>
  <si>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</si>
  <si>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</si>
  <si>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>(Porcentajes del PIB de Querétaro)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</si>
  <si>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</si>
  <si>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</si>
  <si>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</si>
  <si>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</si>
  <si>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Querétaro: Situación de las Finanzas Públicas, 1980-2007</t>
  </si>
  <si>
    <t>Querétaro: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</si>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</sst>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25732527"/>
        <c:axId val="30266152"/>
      </c:bar3D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3959913"/>
        <c:axId val="35639218"/>
      </c:bar3D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42356205"/>
        <c:axId val="45661526"/>
      </c:bar3D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34627227"/>
        <c:axId val="43209588"/>
      </c:bar3D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'[1]queretaro'!#REF!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'[1]queretaro'!#REF!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'[1]queretaro'!#REF!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53341973"/>
        <c:axId val="10315710"/>
      </c:bar3D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0.96525</cdr:y>
    </cdr:from>
    <cdr:to>
      <cdr:x>0</cdr:x>
      <cdr:y>-536869.94675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0.737</cdr:y>
    </cdr:from>
    <cdr:to>
      <cdr:x>0</cdr:x>
      <cdr:y>-536870.175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0.30725</cdr:x>
      <cdr:y>0.244</cdr:y>
    </cdr:from>
    <cdr:to>
      <cdr:x>0.36525</cdr:x>
      <cdr:y>0.328</cdr:y>
    </cdr:to>
    <cdr:sp>
      <cdr:nvSpPr>
        <cdr:cNvPr id="2" name="Line 2"/>
        <cdr:cNvSpPr>
          <a:spLocks/>
        </cdr:cNvSpPr>
      </cdr:nvSpPr>
      <cdr:spPr>
        <a:xfrm flipH="1" flipV="1">
          <a:off x="4933950" y="0"/>
          <a:ext cx="9334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0.244</cdr:y>
    </cdr:from>
    <cdr:to>
      <cdr:x>0.22775</cdr:x>
      <cdr:y>0.28225</cdr:y>
    </cdr:to>
    <cdr:sp>
      <cdr:nvSpPr>
        <cdr:cNvPr id="3" name="Line 3"/>
        <cdr:cNvSpPr>
          <a:spLocks/>
        </cdr:cNvSpPr>
      </cdr:nvSpPr>
      <cdr:spPr>
        <a:xfrm flipV="1">
          <a:off x="2695575" y="0"/>
          <a:ext cx="9620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0.98825</cdr:y>
    </cdr:from>
    <cdr:to>
      <cdr:x>0</cdr:x>
      <cdr:y>-536869.92375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346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3506450" y="3848100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4630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4668500" y="3848100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608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6087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6087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6344900" y="38481000"/>
        <a:ext cx="5267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6106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6078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6097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9">
          <cell r="A29" t="str">
            <v>Querétaro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3">
          <cell r="B33">
            <v>16223531</v>
          </cell>
          <cell r="C33">
            <v>19208103</v>
          </cell>
          <cell r="D33">
            <v>26933222</v>
          </cell>
          <cell r="E33">
            <v>37586930</v>
          </cell>
          <cell r="F33">
            <v>48780733</v>
          </cell>
          <cell r="G33">
            <v>62127245</v>
          </cell>
          <cell r="H33">
            <v>73262930</v>
          </cell>
          <cell r="I33">
            <v>86334283</v>
          </cell>
          <cell r="J33">
            <v>90933338</v>
          </cell>
          <cell r="K33">
            <v>98817376</v>
          </cell>
          <cell r="L33">
            <v>106564924</v>
          </cell>
          <cell r="M33">
            <v>119657047</v>
          </cell>
          <cell r="N33">
            <v>133093449</v>
          </cell>
          <cell r="O33">
            <v>149468888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04"/>
  <sheetViews>
    <sheetView tabSelected="1" workbookViewId="0" topLeftCell="U196">
      <selection activeCell="AC62" sqref="AC62"/>
    </sheetView>
  </sheetViews>
  <sheetFormatPr defaultColWidth="11.421875" defaultRowHeight="19.5" customHeight="1"/>
  <cols>
    <col min="1" max="1" width="45.140625" style="1" customWidth="1"/>
    <col min="2" max="29" width="13.28125" style="1" customWidth="1"/>
    <col min="30" max="16384" width="11.421875" style="1" customWidth="1"/>
  </cols>
  <sheetData>
    <row r="1" ht="15" customHeight="1"/>
    <row r="2" spans="1:29" ht="1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5" customHeight="1">
      <c r="A7" s="7" t="s">
        <v>20</v>
      </c>
      <c r="B7" s="8">
        <f>SUM(B8:B18)</f>
        <v>1105</v>
      </c>
      <c r="C7" s="8">
        <f aca="true" t="shared" si="0" ref="C7:V7">SUM(C8:C18)</f>
        <v>2241</v>
      </c>
      <c r="D7" s="8">
        <f t="shared" si="0"/>
        <v>4182</v>
      </c>
      <c r="E7" s="8">
        <f t="shared" si="0"/>
        <v>8672</v>
      </c>
      <c r="F7" s="8">
        <f t="shared" si="0"/>
        <v>15518</v>
      </c>
      <c r="G7" s="8">
        <f t="shared" si="0"/>
        <v>24072</v>
      </c>
      <c r="H7" s="8">
        <f t="shared" si="0"/>
        <v>35126</v>
      </c>
      <c r="I7" s="8">
        <f t="shared" si="0"/>
        <v>66064</v>
      </c>
      <c r="J7" s="8">
        <f t="shared" si="0"/>
        <v>157185</v>
      </c>
      <c r="K7" s="8">
        <f t="shared" si="0"/>
        <v>189528.65000000002</v>
      </c>
      <c r="L7" s="8">
        <f t="shared" si="0"/>
        <v>299167.50000000006</v>
      </c>
      <c r="M7" s="8">
        <f t="shared" si="0"/>
        <v>435964.05000000005</v>
      </c>
      <c r="N7" s="8">
        <f t="shared" si="0"/>
        <v>587817.8</v>
      </c>
      <c r="O7" s="8">
        <f t="shared" si="0"/>
        <v>776444.4299999999</v>
      </c>
      <c r="P7" s="8">
        <f t="shared" si="0"/>
        <v>1842416</v>
      </c>
      <c r="Q7" s="8">
        <f t="shared" si="0"/>
        <v>2220960</v>
      </c>
      <c r="R7" s="8">
        <f t="shared" si="0"/>
        <v>2655801.078</v>
      </c>
      <c r="S7" s="8">
        <f t="shared" si="0"/>
        <v>3452652.391</v>
      </c>
      <c r="T7" s="8">
        <f t="shared" si="0"/>
        <v>4370441.131</v>
      </c>
      <c r="U7" s="8">
        <f t="shared" si="0"/>
        <v>5690956.9229999995</v>
      </c>
      <c r="V7" s="8">
        <f t="shared" si="0"/>
        <v>6823010</v>
      </c>
      <c r="W7" s="8">
        <f aca="true" t="shared" si="1" ref="W7:AC7">SUM(W8:W18)</f>
        <v>7945572.229</v>
      </c>
      <c r="X7" s="8">
        <f t="shared" si="1"/>
        <v>8949526.050999999</v>
      </c>
      <c r="Y7" s="8">
        <f t="shared" si="1"/>
        <v>10138009.472</v>
      </c>
      <c r="Z7" s="8">
        <f t="shared" si="1"/>
        <v>10882435.913</v>
      </c>
      <c r="AA7" s="8">
        <f t="shared" si="1"/>
        <v>12397850.665000001</v>
      </c>
      <c r="AB7" s="8">
        <f t="shared" si="1"/>
        <v>13835382.8</v>
      </c>
      <c r="AC7" s="8">
        <f t="shared" si="1"/>
        <v>15082539</v>
      </c>
      <c r="AD7" s="3"/>
    </row>
    <row r="8" spans="1:30" ht="15" customHeight="1">
      <c r="A8" s="9" t="s">
        <v>6</v>
      </c>
      <c r="B8" s="10">
        <v>166</v>
      </c>
      <c r="C8" s="10">
        <v>225</v>
      </c>
      <c r="D8" s="10">
        <v>277</v>
      </c>
      <c r="E8" s="10">
        <v>337</v>
      </c>
      <c r="F8" s="10">
        <v>162</v>
      </c>
      <c r="G8" s="10">
        <v>121</v>
      </c>
      <c r="H8" s="10">
        <v>531</v>
      </c>
      <c r="I8" s="10">
        <v>479</v>
      </c>
      <c r="J8" s="10">
        <v>1071</v>
      </c>
      <c r="K8" s="11">
        <v>1977.29</v>
      </c>
      <c r="L8" s="11">
        <v>3305.3</v>
      </c>
      <c r="M8" s="11">
        <v>7630.4</v>
      </c>
      <c r="N8" s="11">
        <v>11947.4</v>
      </c>
      <c r="O8" s="11">
        <v>16778.49</v>
      </c>
      <c r="P8" s="11">
        <v>19746</v>
      </c>
      <c r="Q8" s="11">
        <v>21119</v>
      </c>
      <c r="R8" s="11">
        <v>22002.779</v>
      </c>
      <c r="S8" s="11">
        <v>31287.895</v>
      </c>
      <c r="T8" s="11">
        <v>36602.147</v>
      </c>
      <c r="U8" s="11">
        <v>52841.62</v>
      </c>
      <c r="V8" s="11">
        <v>64225.218</v>
      </c>
      <c r="W8" s="11">
        <v>77481.732</v>
      </c>
      <c r="X8" s="12">
        <v>99245.21</v>
      </c>
      <c r="Y8" s="12">
        <v>96608</v>
      </c>
      <c r="Z8" s="12">
        <v>105447.994</v>
      </c>
      <c r="AA8" s="12">
        <v>562906.244</v>
      </c>
      <c r="AB8" s="13">
        <v>776979.5</v>
      </c>
      <c r="AC8" s="3">
        <v>855090.2</v>
      </c>
      <c r="AD8" s="3"/>
    </row>
    <row r="9" spans="1:30" ht="15" customHeight="1">
      <c r="A9" s="9" t="s">
        <v>7</v>
      </c>
      <c r="B9" s="10">
        <v>47</v>
      </c>
      <c r="C9" s="10">
        <v>68</v>
      </c>
      <c r="D9" s="10">
        <v>187</v>
      </c>
      <c r="E9" s="10">
        <v>110</v>
      </c>
      <c r="F9" s="10">
        <v>295</v>
      </c>
      <c r="G9" s="10">
        <v>197</v>
      </c>
      <c r="H9" s="10">
        <v>606</v>
      </c>
      <c r="I9" s="10">
        <v>1010</v>
      </c>
      <c r="J9" s="10">
        <v>1991</v>
      </c>
      <c r="K9" s="11">
        <v>3736.29</v>
      </c>
      <c r="L9" s="11">
        <v>6429.3</v>
      </c>
      <c r="M9" s="11">
        <v>9230.4</v>
      </c>
      <c r="N9" s="11">
        <v>28281.4</v>
      </c>
      <c r="O9" s="11">
        <v>36191.49</v>
      </c>
      <c r="P9" s="11">
        <v>41840</v>
      </c>
      <c r="Q9" s="11">
        <v>41059</v>
      </c>
      <c r="R9" s="11">
        <v>41738.938</v>
      </c>
      <c r="S9" s="11">
        <v>68827.298</v>
      </c>
      <c r="T9" s="11">
        <v>66932.359</v>
      </c>
      <c r="U9" s="11">
        <v>104503.795</v>
      </c>
      <c r="V9" s="11">
        <v>103140.303</v>
      </c>
      <c r="W9" s="11">
        <v>128502.988</v>
      </c>
      <c r="X9" s="12">
        <v>174603.43</v>
      </c>
      <c r="Y9" s="12">
        <v>175712</v>
      </c>
      <c r="Z9" s="12">
        <v>193248.93</v>
      </c>
      <c r="AA9" s="12">
        <v>276777.242</v>
      </c>
      <c r="AB9" s="13">
        <v>277420</v>
      </c>
      <c r="AC9" s="3">
        <v>319846.6</v>
      </c>
      <c r="AD9" s="3"/>
    </row>
    <row r="10" spans="1:30" ht="15" customHeight="1">
      <c r="A10" s="9" t="s">
        <v>8</v>
      </c>
      <c r="B10" s="10">
        <v>165</v>
      </c>
      <c r="C10" s="10">
        <v>50</v>
      </c>
      <c r="D10" s="10">
        <v>65</v>
      </c>
      <c r="E10" s="10">
        <v>25</v>
      </c>
      <c r="F10" s="10">
        <v>638</v>
      </c>
      <c r="G10" s="10">
        <v>778</v>
      </c>
      <c r="H10" s="10">
        <v>2379</v>
      </c>
      <c r="I10" s="10">
        <v>4035</v>
      </c>
      <c r="J10" s="10">
        <v>4859</v>
      </c>
      <c r="K10" s="11">
        <v>9014.29</v>
      </c>
      <c r="L10" s="11">
        <v>18987.3</v>
      </c>
      <c r="M10" s="11">
        <v>13779.49</v>
      </c>
      <c r="N10" s="11">
        <v>8009.4</v>
      </c>
      <c r="O10" s="11">
        <v>3912.49</v>
      </c>
      <c r="P10" s="11">
        <v>95093</v>
      </c>
      <c r="Q10" s="11">
        <v>81541</v>
      </c>
      <c r="R10" s="11">
        <v>44173.627</v>
      </c>
      <c r="S10" s="11">
        <v>83332.462</v>
      </c>
      <c r="T10" s="11">
        <v>89227.442</v>
      </c>
      <c r="U10" s="11">
        <v>131274.152</v>
      </c>
      <c r="V10" s="11">
        <v>129482.357</v>
      </c>
      <c r="W10" s="11">
        <v>144626.312</v>
      </c>
      <c r="X10" s="12">
        <v>93938.14</v>
      </c>
      <c r="Y10" s="12">
        <v>96054</v>
      </c>
      <c r="Z10" s="12">
        <v>116232.419</v>
      </c>
      <c r="AA10" s="12">
        <v>278032.562</v>
      </c>
      <c r="AB10" s="13">
        <v>309582.3</v>
      </c>
      <c r="AC10" s="3">
        <v>450692.3</v>
      </c>
      <c r="AD10" s="3"/>
    </row>
    <row r="11" spans="1:30" ht="15" customHeight="1">
      <c r="A11" s="9" t="s">
        <v>9</v>
      </c>
      <c r="B11" s="10">
        <v>55</v>
      </c>
      <c r="C11" s="10">
        <v>64</v>
      </c>
      <c r="D11" s="10">
        <v>81</v>
      </c>
      <c r="E11" s="10">
        <v>1330</v>
      </c>
      <c r="F11" s="10">
        <v>322</v>
      </c>
      <c r="G11" s="10">
        <v>898</v>
      </c>
      <c r="H11" s="10">
        <v>474</v>
      </c>
      <c r="I11" s="10">
        <v>1314</v>
      </c>
      <c r="J11" s="10">
        <v>3340</v>
      </c>
      <c r="K11" s="11">
        <v>5598.29</v>
      </c>
      <c r="L11" s="11">
        <v>14116.2</v>
      </c>
      <c r="M11" s="11">
        <v>11599.4</v>
      </c>
      <c r="N11" s="11">
        <v>14807.4</v>
      </c>
      <c r="O11" s="11">
        <v>30594.49</v>
      </c>
      <c r="P11" s="11">
        <v>517536</v>
      </c>
      <c r="Q11" s="11">
        <v>32480</v>
      </c>
      <c r="R11" s="11">
        <v>19815.055</v>
      </c>
      <c r="S11" s="11">
        <v>24626.763</v>
      </c>
      <c r="T11" s="11">
        <v>27600.551</v>
      </c>
      <c r="U11" s="11">
        <v>54351.308</v>
      </c>
      <c r="V11" s="11">
        <v>45024.501</v>
      </c>
      <c r="W11" s="11">
        <v>72011.754</v>
      </c>
      <c r="X11" s="12">
        <v>61601.55</v>
      </c>
      <c r="Y11" s="12">
        <v>129845</v>
      </c>
      <c r="Z11" s="12">
        <v>60317.257</v>
      </c>
      <c r="AA11" s="12">
        <v>64411.09</v>
      </c>
      <c r="AB11" s="13">
        <v>69563.3</v>
      </c>
      <c r="AC11" s="3">
        <v>91697.6</v>
      </c>
      <c r="AD11" s="3"/>
    </row>
    <row r="12" spans="1:30" ht="15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>
        <v>12303.964</v>
      </c>
      <c r="S12" s="10"/>
      <c r="T12" s="10"/>
      <c r="U12" s="10"/>
      <c r="V12" s="11">
        <v>347.625</v>
      </c>
      <c r="W12" s="10"/>
      <c r="X12" s="12">
        <v>114893.26</v>
      </c>
      <c r="Y12" s="12">
        <v>3823</v>
      </c>
      <c r="Z12" s="12">
        <v>840.782</v>
      </c>
      <c r="AA12" s="12">
        <v>911.193</v>
      </c>
      <c r="AB12" s="13">
        <v>14503.2</v>
      </c>
      <c r="AC12" s="3">
        <v>2179.5</v>
      </c>
      <c r="AD12" s="3"/>
    </row>
    <row r="13" spans="1:30" ht="15" customHeight="1">
      <c r="A13" s="9" t="s">
        <v>17</v>
      </c>
      <c r="B13" s="10">
        <v>371</v>
      </c>
      <c r="C13" s="10">
        <v>1681</v>
      </c>
      <c r="D13" s="10">
        <v>2487</v>
      </c>
      <c r="E13" s="10">
        <v>5574</v>
      </c>
      <c r="F13" s="10">
        <v>10634</v>
      </c>
      <c r="G13" s="10">
        <v>15913</v>
      </c>
      <c r="H13" s="10">
        <v>21049</v>
      </c>
      <c r="I13" s="10">
        <v>56754</v>
      </c>
      <c r="J13" s="10">
        <v>139594</v>
      </c>
      <c r="K13" s="11">
        <v>161906.29</v>
      </c>
      <c r="L13" s="11">
        <v>245280.2</v>
      </c>
      <c r="M13" s="11">
        <v>360994.45</v>
      </c>
      <c r="N13" s="11">
        <v>494738.4</v>
      </c>
      <c r="O13" s="11">
        <v>542609.49</v>
      </c>
      <c r="P13" s="11">
        <v>591021</v>
      </c>
      <c r="Q13" s="11">
        <v>725595</v>
      </c>
      <c r="R13" s="11">
        <v>1093542.715</v>
      </c>
      <c r="S13" s="11">
        <v>1416495.695</v>
      </c>
      <c r="T13" s="11">
        <v>1765261.96</v>
      </c>
      <c r="U13" s="11">
        <v>2197741.823</v>
      </c>
      <c r="V13" s="11">
        <v>2945840.458</v>
      </c>
      <c r="W13" s="11">
        <v>3180868.034</v>
      </c>
      <c r="X13" s="12">
        <v>3292494.59</v>
      </c>
      <c r="Y13" s="12">
        <v>3988657</v>
      </c>
      <c r="Z13" s="12">
        <v>4431029.24</v>
      </c>
      <c r="AA13" s="12">
        <v>4937322.479</v>
      </c>
      <c r="AB13" s="13">
        <v>5506697.6</v>
      </c>
      <c r="AC13" s="3">
        <v>5972077.4</v>
      </c>
      <c r="AD13" s="3"/>
    </row>
    <row r="14" spans="1:30" ht="15" customHeight="1">
      <c r="A14" s="9" t="s">
        <v>34</v>
      </c>
      <c r="B14" s="10"/>
      <c r="C14" s="10">
        <v>34</v>
      </c>
      <c r="D14" s="10"/>
      <c r="E14" s="10"/>
      <c r="F14" s="10"/>
      <c r="G14" s="10">
        <v>1425</v>
      </c>
      <c r="H14" s="10">
        <v>3547</v>
      </c>
      <c r="I14" s="10"/>
      <c r="J14" s="10"/>
      <c r="K14" s="10"/>
      <c r="L14" s="10"/>
      <c r="M14" s="11">
        <v>17777.45</v>
      </c>
      <c r="N14" s="11">
        <v>18651.4</v>
      </c>
      <c r="O14" s="11">
        <v>130262.49</v>
      </c>
      <c r="P14" s="11">
        <v>384000</v>
      </c>
      <c r="Q14" s="11">
        <v>477168</v>
      </c>
      <c r="R14" s="11">
        <v>66302</v>
      </c>
      <c r="S14" s="11">
        <v>162712.41</v>
      </c>
      <c r="T14" s="10">
        <v>0</v>
      </c>
      <c r="U14" s="11">
        <v>87032.949</v>
      </c>
      <c r="V14" s="10">
        <v>0</v>
      </c>
      <c r="W14" s="11">
        <v>6384.981</v>
      </c>
      <c r="X14" s="12">
        <v>291224.421</v>
      </c>
      <c r="Y14" s="12">
        <v>209742.545</v>
      </c>
      <c r="Z14" s="12"/>
      <c r="AA14" s="12"/>
      <c r="AB14" s="3"/>
      <c r="AC14" s="3"/>
      <c r="AD14" s="3"/>
    </row>
    <row r="15" spans="1:30" ht="15" customHeight="1">
      <c r="A15" s="9" t="s">
        <v>12</v>
      </c>
      <c r="B15" s="10"/>
      <c r="C15" s="10"/>
      <c r="D15" s="10"/>
      <c r="E15" s="10"/>
      <c r="F15" s="10">
        <v>138</v>
      </c>
      <c r="G15" s="10"/>
      <c r="H15" s="10"/>
      <c r="I15" s="10"/>
      <c r="J15" s="10"/>
      <c r="K15" s="11">
        <v>7296.2</v>
      </c>
      <c r="L15" s="11">
        <v>11049.2</v>
      </c>
      <c r="M15" s="11">
        <v>14952.46</v>
      </c>
      <c r="N15" s="11">
        <v>11382.4</v>
      </c>
      <c r="O15" s="11">
        <v>16095.49</v>
      </c>
      <c r="P15" s="11">
        <v>193180</v>
      </c>
      <c r="Q15" s="11">
        <v>90862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2"/>
      <c r="Y15" s="12"/>
      <c r="Z15" s="12"/>
      <c r="AA15" s="12"/>
      <c r="AB15" s="3"/>
      <c r="AC15" s="3"/>
      <c r="AD15" s="3"/>
    </row>
    <row r="16" spans="1:30" ht="15" customHeight="1">
      <c r="A16" s="9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>
        <v>751136</v>
      </c>
      <c r="R16" s="11">
        <v>1353429</v>
      </c>
      <c r="S16" s="11">
        <v>1661728.482</v>
      </c>
      <c r="T16" s="11">
        <v>2384816.672</v>
      </c>
      <c r="U16" s="11">
        <v>3059108.506</v>
      </c>
      <c r="V16" s="11">
        <v>3515616.036</v>
      </c>
      <c r="W16" s="11">
        <v>4304364.331</v>
      </c>
      <c r="X16" s="12">
        <v>4772197.85</v>
      </c>
      <c r="Y16" s="12">
        <v>5437567.927</v>
      </c>
      <c r="Z16" s="12">
        <v>5975319.291</v>
      </c>
      <c r="AA16" s="12">
        <v>6275615.92</v>
      </c>
      <c r="AB16" s="13">
        <v>6880636.9</v>
      </c>
      <c r="AC16" s="3">
        <v>7390955.4</v>
      </c>
      <c r="AD16" s="3"/>
    </row>
    <row r="17" spans="1:30" ht="15" customHeight="1">
      <c r="A17" s="9" t="s">
        <v>14</v>
      </c>
      <c r="B17" s="10"/>
      <c r="C17" s="10"/>
      <c r="D17" s="10">
        <v>909</v>
      </c>
      <c r="E17" s="10">
        <v>1066</v>
      </c>
      <c r="F17" s="10">
        <v>1731</v>
      </c>
      <c r="G17" s="10">
        <v>4170</v>
      </c>
      <c r="H17" s="10">
        <v>6540</v>
      </c>
      <c r="I17" s="10">
        <v>2472</v>
      </c>
      <c r="J17" s="10">
        <v>6330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>
        <v>4102.77</v>
      </c>
      <c r="V17" s="11">
        <v>19333.502</v>
      </c>
      <c r="W17" s="11">
        <v>31332.097</v>
      </c>
      <c r="X17" s="12">
        <v>49327.6</v>
      </c>
      <c r="Y17" s="12"/>
      <c r="Z17" s="12"/>
      <c r="AA17" s="12">
        <v>1873.935</v>
      </c>
      <c r="AB17" s="3"/>
      <c r="AC17" s="3"/>
      <c r="AD17" s="3"/>
    </row>
    <row r="18" spans="1:30" ht="15" customHeight="1">
      <c r="A18" s="9" t="s">
        <v>15</v>
      </c>
      <c r="B18" s="10">
        <v>301</v>
      </c>
      <c r="C18" s="10">
        <v>119</v>
      </c>
      <c r="D18" s="10">
        <v>176</v>
      </c>
      <c r="E18" s="10">
        <v>230</v>
      </c>
      <c r="F18" s="10">
        <v>1598</v>
      </c>
      <c r="G18" s="10">
        <v>570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v>2493</v>
      </c>
      <c r="S18" s="11">
        <v>3641.386</v>
      </c>
      <c r="T18" s="10"/>
      <c r="U18" s="10"/>
      <c r="V18" s="10"/>
      <c r="W18" s="10"/>
      <c r="X18" s="12"/>
      <c r="Y18" s="12"/>
      <c r="Z18" s="12"/>
      <c r="AA18" s="12"/>
      <c r="AB18" s="3"/>
      <c r="AC18" s="3"/>
      <c r="AD18" s="3"/>
    </row>
    <row r="19" spans="1:30" ht="15" customHeight="1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3"/>
      <c r="AC19" s="3"/>
      <c r="AD19" s="3"/>
    </row>
    <row r="20" spans="1:30" ht="15" customHeight="1">
      <c r="A20" s="7" t="s">
        <v>21</v>
      </c>
      <c r="B20" s="8">
        <f>SUM(B21:B35)</f>
        <v>1105</v>
      </c>
      <c r="C20" s="8">
        <f aca="true" t="shared" si="2" ref="C20:V20">SUM(C21:C35)</f>
        <v>2241</v>
      </c>
      <c r="D20" s="8">
        <f t="shared" si="2"/>
        <v>4182</v>
      </c>
      <c r="E20" s="8">
        <f t="shared" si="2"/>
        <v>8672</v>
      </c>
      <c r="F20" s="8">
        <f t="shared" si="2"/>
        <v>15518</v>
      </c>
      <c r="G20" s="8">
        <f t="shared" si="2"/>
        <v>24072</v>
      </c>
      <c r="H20" s="8">
        <f t="shared" si="2"/>
        <v>35126</v>
      </c>
      <c r="I20" s="8">
        <f t="shared" si="2"/>
        <v>66064</v>
      </c>
      <c r="J20" s="8">
        <f t="shared" si="2"/>
        <v>157185</v>
      </c>
      <c r="K20" s="8">
        <f t="shared" si="2"/>
        <v>189528.5</v>
      </c>
      <c r="L20" s="8">
        <f t="shared" si="2"/>
        <v>299167.8</v>
      </c>
      <c r="M20" s="8">
        <f t="shared" si="2"/>
        <v>435963.94999999995</v>
      </c>
      <c r="N20" s="8">
        <f t="shared" si="2"/>
        <v>587817.5</v>
      </c>
      <c r="O20" s="8">
        <f t="shared" si="2"/>
        <v>776443.95</v>
      </c>
      <c r="P20" s="8">
        <f t="shared" si="2"/>
        <v>1842416</v>
      </c>
      <c r="Q20" s="8">
        <f t="shared" si="2"/>
        <v>2220960</v>
      </c>
      <c r="R20" s="8">
        <f t="shared" si="2"/>
        <v>2655801.398</v>
      </c>
      <c r="S20" s="8">
        <f t="shared" si="2"/>
        <v>3452652.391</v>
      </c>
      <c r="T20" s="8">
        <f t="shared" si="2"/>
        <v>4370441.130999999</v>
      </c>
      <c r="U20" s="8">
        <f t="shared" si="2"/>
        <v>5690956.9229999995</v>
      </c>
      <c r="V20" s="8">
        <f t="shared" si="2"/>
        <v>6823010</v>
      </c>
      <c r="W20" s="8">
        <f>SUM(W21:W35)</f>
        <v>7945572.229</v>
      </c>
      <c r="X20" s="14">
        <f aca="true" t="shared" si="3" ref="X20:AC20">X21+X25+X28+X31+X32+X33+X34+X35</f>
        <v>8949526.051</v>
      </c>
      <c r="Y20" s="14">
        <f t="shared" si="3"/>
        <v>10138009.472000001</v>
      </c>
      <c r="Z20" s="14">
        <f t="shared" si="3"/>
        <v>10882435.912999999</v>
      </c>
      <c r="AA20" s="14">
        <f t="shared" si="3"/>
        <v>12397850.665</v>
      </c>
      <c r="AB20" s="14">
        <f t="shared" si="3"/>
        <v>13835382.799999999</v>
      </c>
      <c r="AC20" s="14">
        <f t="shared" si="3"/>
        <v>15082538.999999998</v>
      </c>
      <c r="AD20" s="3"/>
    </row>
    <row r="21" spans="1:30" ht="15" customHeight="1">
      <c r="A21" s="15" t="s">
        <v>33</v>
      </c>
      <c r="B21" s="10">
        <v>522</v>
      </c>
      <c r="C21" s="10">
        <v>675</v>
      </c>
      <c r="D21" s="10">
        <v>1174</v>
      </c>
      <c r="E21" s="10">
        <v>1026</v>
      </c>
      <c r="F21" s="10">
        <v>2447</v>
      </c>
      <c r="G21" s="10">
        <v>4179</v>
      </c>
      <c r="H21" s="10">
        <v>10853</v>
      </c>
      <c r="I21" s="10">
        <v>23663</v>
      </c>
      <c r="J21" s="10">
        <v>57058</v>
      </c>
      <c r="K21" s="11">
        <v>68173.3</v>
      </c>
      <c r="L21" s="11">
        <v>99235.2</v>
      </c>
      <c r="M21" s="11">
        <v>134207.99</v>
      </c>
      <c r="N21" s="11">
        <v>177186.3</v>
      </c>
      <c r="O21" s="11">
        <v>269290.49</v>
      </c>
      <c r="P21" s="11">
        <v>324195</v>
      </c>
      <c r="Q21" s="11">
        <v>395308</v>
      </c>
      <c r="R21" s="11">
        <v>486886.947</v>
      </c>
      <c r="S21" s="11">
        <v>665559.612</v>
      </c>
      <c r="T21" s="11">
        <v>624559.521</v>
      </c>
      <c r="U21" s="11">
        <v>750436.447</v>
      </c>
      <c r="V21" s="11">
        <v>931155</v>
      </c>
      <c r="W21" s="11">
        <v>1051987.162</v>
      </c>
      <c r="X21" s="12">
        <f>SUM(X22:X24)</f>
        <v>1232487.14</v>
      </c>
      <c r="Y21" s="12">
        <v>1427226.644</v>
      </c>
      <c r="Z21" s="12">
        <v>1669337.763</v>
      </c>
      <c r="AA21" s="12">
        <v>1668601.311</v>
      </c>
      <c r="AB21" s="3">
        <f>(AB22+AB23+AB24)</f>
        <v>1835002.7999999998</v>
      </c>
      <c r="AC21" s="3">
        <f>(AC22+AC23+AC24)</f>
        <v>2083734.9</v>
      </c>
      <c r="AD21" s="3"/>
    </row>
    <row r="22" spans="1:30" ht="15" customHeight="1">
      <c r="A22" s="16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>
        <v>997189.69</v>
      </c>
      <c r="Y22" s="12">
        <v>1181619.272</v>
      </c>
      <c r="Z22" s="12">
        <v>1319764.284</v>
      </c>
      <c r="AA22" s="12">
        <v>1323753.428</v>
      </c>
      <c r="AB22" s="13">
        <v>1447807.4</v>
      </c>
      <c r="AC22" s="3">
        <v>1569829.5</v>
      </c>
      <c r="AD22" s="3"/>
    </row>
    <row r="23" spans="1:30" ht="15" customHeight="1">
      <c r="A23" s="16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>
        <v>64519.53</v>
      </c>
      <c r="Y23" s="12">
        <v>73974.037</v>
      </c>
      <c r="Z23" s="12">
        <v>129135.567</v>
      </c>
      <c r="AA23" s="12">
        <v>92361.598</v>
      </c>
      <c r="AB23" s="13">
        <v>99627.4</v>
      </c>
      <c r="AC23" s="3">
        <v>156504.7</v>
      </c>
      <c r="AD23" s="3"/>
    </row>
    <row r="24" spans="1:30" ht="15" customHeight="1">
      <c r="A24" s="16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>
        <v>170777.92</v>
      </c>
      <c r="Y24" s="12">
        <v>171633.335</v>
      </c>
      <c r="Z24" s="12">
        <v>220437.912</v>
      </c>
      <c r="AA24" s="12">
        <v>252486.285</v>
      </c>
      <c r="AB24" s="13">
        <v>287568</v>
      </c>
      <c r="AC24" s="3">
        <v>357400.7</v>
      </c>
      <c r="AD24" s="3"/>
    </row>
    <row r="25" spans="1:30" ht="15" customHeight="1">
      <c r="A25" s="15" t="s">
        <v>18</v>
      </c>
      <c r="B25" s="10">
        <v>464</v>
      </c>
      <c r="C25" s="10">
        <v>1566</v>
      </c>
      <c r="D25" s="10">
        <v>1082</v>
      </c>
      <c r="E25" s="10">
        <v>2552</v>
      </c>
      <c r="F25" s="10">
        <v>5449</v>
      </c>
      <c r="G25" s="10">
        <v>10030</v>
      </c>
      <c r="H25" s="10">
        <v>9331</v>
      </c>
      <c r="I25" s="10">
        <v>15545</v>
      </c>
      <c r="J25" s="10">
        <v>36753</v>
      </c>
      <c r="K25" s="11">
        <v>30519.3</v>
      </c>
      <c r="L25" s="11">
        <v>57307.2</v>
      </c>
      <c r="M25" s="11">
        <v>140740.49</v>
      </c>
      <c r="N25" s="11">
        <v>171602.3</v>
      </c>
      <c r="O25" s="11">
        <v>262931.99</v>
      </c>
      <c r="P25" s="11">
        <v>555047</v>
      </c>
      <c r="Q25" s="11">
        <v>354009</v>
      </c>
      <c r="R25" s="11">
        <v>400195.924</v>
      </c>
      <c r="S25" s="11">
        <v>561201.781</v>
      </c>
      <c r="T25" s="11">
        <v>665455.593</v>
      </c>
      <c r="U25" s="11">
        <v>650309.4609999999</v>
      </c>
      <c r="V25" s="11">
        <v>660266</v>
      </c>
      <c r="W25" s="11">
        <v>1045196.457</v>
      </c>
      <c r="X25" s="12">
        <f>SUM(X26:X27)</f>
        <v>1264925.041</v>
      </c>
      <c r="Y25" s="12">
        <v>1736342.648</v>
      </c>
      <c r="Z25" s="12">
        <v>1019359.678</v>
      </c>
      <c r="AA25" s="12">
        <v>1534826.644</v>
      </c>
      <c r="AB25" s="3">
        <f>(AB26+AB27)</f>
        <v>2698495.6</v>
      </c>
      <c r="AC25" s="3">
        <f>(AC26+AC27)</f>
        <v>2336802.3000000003</v>
      </c>
      <c r="AD25" s="3"/>
    </row>
    <row r="26" spans="1:30" ht="15" customHeight="1">
      <c r="A26" s="17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>
        <v>137855.091</v>
      </c>
      <c r="Y26" s="12">
        <v>53641.233</v>
      </c>
      <c r="Z26" s="12">
        <v>53491.584</v>
      </c>
      <c r="AA26" s="12">
        <v>77417.024</v>
      </c>
      <c r="AB26" s="13">
        <v>54816.6</v>
      </c>
      <c r="AC26" s="3">
        <v>152707.6</v>
      </c>
      <c r="AD26" s="3"/>
    </row>
    <row r="27" spans="1:30" ht="15" customHeight="1">
      <c r="A27" s="17" t="s">
        <v>28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>
        <v>1127069.95</v>
      </c>
      <c r="Y27" s="12">
        <v>1682701.415</v>
      </c>
      <c r="Z27" s="12">
        <v>965868.094</v>
      </c>
      <c r="AA27" s="12">
        <v>1457409.62</v>
      </c>
      <c r="AB27" s="13">
        <v>2643679</v>
      </c>
      <c r="AC27" s="3">
        <v>2184094.7</v>
      </c>
      <c r="AD27" s="3"/>
    </row>
    <row r="28" spans="1:30" ht="15" customHeight="1">
      <c r="A28" s="15" t="s">
        <v>19</v>
      </c>
      <c r="B28" s="10"/>
      <c r="C28" s="10"/>
      <c r="D28" s="10">
        <v>928</v>
      </c>
      <c r="E28" s="10">
        <v>3314</v>
      </c>
      <c r="F28" s="10">
        <v>3303</v>
      </c>
      <c r="G28" s="10">
        <v>5465</v>
      </c>
      <c r="H28" s="10">
        <v>10365</v>
      </c>
      <c r="I28" s="10">
        <v>23205</v>
      </c>
      <c r="J28" s="10">
        <v>63293</v>
      </c>
      <c r="K28" s="11">
        <v>69959.3</v>
      </c>
      <c r="L28" s="11">
        <v>119646.2</v>
      </c>
      <c r="M28" s="11">
        <v>142272.49</v>
      </c>
      <c r="N28" s="11">
        <v>204875.3</v>
      </c>
      <c r="O28" s="11">
        <v>217170.49</v>
      </c>
      <c r="P28" s="11">
        <v>755939</v>
      </c>
      <c r="Q28" s="11">
        <v>891575</v>
      </c>
      <c r="R28" s="11">
        <v>1391900.527</v>
      </c>
      <c r="S28" s="11">
        <v>2038614.258</v>
      </c>
      <c r="T28" s="11">
        <v>2950667.4729999998</v>
      </c>
      <c r="U28" s="11">
        <v>4002334.4069999997</v>
      </c>
      <c r="V28" s="11">
        <v>4693702</v>
      </c>
      <c r="W28" s="11">
        <v>5681606.215</v>
      </c>
      <c r="X28" s="12">
        <f>SUM(X29:X30)</f>
        <v>6265494.75</v>
      </c>
      <c r="Y28" s="12">
        <v>6682737.411</v>
      </c>
      <c r="Z28" s="12">
        <v>7133160.486</v>
      </c>
      <c r="AA28" s="12">
        <v>7919588.166</v>
      </c>
      <c r="AB28" s="3">
        <f>(AB29+AB30)</f>
        <v>8729908.7</v>
      </c>
      <c r="AC28" s="3">
        <f>(AC29+AC30)</f>
        <v>9860815.2</v>
      </c>
      <c r="AD28" s="3"/>
    </row>
    <row r="29" spans="1:30" ht="15" customHeight="1">
      <c r="A29" s="16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>
        <v>4792308.82</v>
      </c>
      <c r="Y29" s="12">
        <v>5025374.844</v>
      </c>
      <c r="Z29" s="12">
        <v>5290799.999</v>
      </c>
      <c r="AA29" s="12">
        <v>5845549.056</v>
      </c>
      <c r="AB29" s="13">
        <v>6425388.9</v>
      </c>
      <c r="AC29" s="3">
        <v>7346558.5</v>
      </c>
      <c r="AD29" s="3"/>
    </row>
    <row r="30" spans="1:30" ht="15" customHeight="1">
      <c r="A30" s="16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>
        <v>1473185.93</v>
      </c>
      <c r="Y30" s="12">
        <v>1657362.567</v>
      </c>
      <c r="Z30" s="12">
        <v>1842360.487</v>
      </c>
      <c r="AA30" s="12">
        <v>2074039.11</v>
      </c>
      <c r="AB30" s="13">
        <v>2304519.8</v>
      </c>
      <c r="AC30" s="3">
        <v>2514256.7</v>
      </c>
      <c r="AD30" s="3"/>
    </row>
    <row r="31" spans="1:30" ht="15" customHeight="1">
      <c r="A31" s="15" t="s">
        <v>16</v>
      </c>
      <c r="B31" s="10"/>
      <c r="C31" s="10"/>
      <c r="D31" s="10"/>
      <c r="E31" s="10"/>
      <c r="F31" s="10">
        <v>26</v>
      </c>
      <c r="G31" s="10"/>
      <c r="H31" s="10"/>
      <c r="I31" s="10">
        <v>3553</v>
      </c>
      <c r="J31" s="10">
        <v>54</v>
      </c>
      <c r="K31" s="11">
        <v>4.3</v>
      </c>
      <c r="L31" s="11">
        <v>4.2</v>
      </c>
      <c r="M31" s="11">
        <v>4.49</v>
      </c>
      <c r="N31" s="11">
        <v>4.3</v>
      </c>
      <c r="O31" s="11">
        <v>21676.49</v>
      </c>
      <c r="P31" s="11">
        <v>92573</v>
      </c>
      <c r="Q31" s="11">
        <v>580068</v>
      </c>
      <c r="R31" s="11">
        <v>376818</v>
      </c>
      <c r="S31" s="11">
        <v>180556.498</v>
      </c>
      <c r="T31" s="11">
        <v>106566.367</v>
      </c>
      <c r="U31" s="11">
        <v>237927.19</v>
      </c>
      <c r="V31" s="11">
        <v>207338</v>
      </c>
      <c r="W31" s="11">
        <v>157860.751</v>
      </c>
      <c r="X31" s="12">
        <v>180673.41</v>
      </c>
      <c r="Y31" s="12">
        <v>273118.259</v>
      </c>
      <c r="Z31" s="12">
        <v>146557.191</v>
      </c>
      <c r="AA31" s="12">
        <v>161696.938</v>
      </c>
      <c r="AB31" s="13">
        <v>147297.8</v>
      </c>
      <c r="AC31" s="3">
        <v>118770</v>
      </c>
      <c r="AD31" s="3"/>
    </row>
    <row r="32" spans="1:30" ht="15" customHeight="1">
      <c r="A32" s="15" t="s">
        <v>15</v>
      </c>
      <c r="B32" s="10">
        <v>119</v>
      </c>
      <c r="C32" s="10"/>
      <c r="D32" s="10">
        <v>998</v>
      </c>
      <c r="E32" s="10">
        <v>1598</v>
      </c>
      <c r="F32" s="10">
        <v>2383</v>
      </c>
      <c r="G32" s="10"/>
      <c r="H32" s="10"/>
      <c r="I32" s="10">
        <v>98</v>
      </c>
      <c r="J32" s="10">
        <v>27</v>
      </c>
      <c r="K32" s="11">
        <v>20872.3</v>
      </c>
      <c r="L32" s="11">
        <v>22975</v>
      </c>
      <c r="M32" s="10"/>
      <c r="N32" s="10"/>
      <c r="O32" s="10"/>
      <c r="P32" s="11">
        <v>114662</v>
      </c>
      <c r="Q32" s="10"/>
      <c r="R32" s="10"/>
      <c r="S32" s="11">
        <v>6720.242</v>
      </c>
      <c r="T32" s="11">
        <v>23192.177</v>
      </c>
      <c r="U32" s="10"/>
      <c r="V32" s="11">
        <v>306263</v>
      </c>
      <c r="W32" s="10"/>
      <c r="X32" s="12"/>
      <c r="Y32" s="12"/>
      <c r="Z32" s="12">
        <v>887781.914</v>
      </c>
      <c r="AA32" s="12">
        <v>1113137.606</v>
      </c>
      <c r="AB32" s="13">
        <v>310506.2</v>
      </c>
      <c r="AC32" s="3">
        <v>665052.7</v>
      </c>
      <c r="AD32" s="3"/>
    </row>
    <row r="33" spans="1:30" ht="15" customHeight="1">
      <c r="A33" s="15" t="s">
        <v>12</v>
      </c>
      <c r="B33" s="10"/>
      <c r="C33" s="10"/>
      <c r="D33" s="10"/>
      <c r="E33" s="10">
        <v>182</v>
      </c>
      <c r="F33" s="10">
        <v>1910</v>
      </c>
      <c r="G33" s="10">
        <v>4398</v>
      </c>
      <c r="H33" s="10">
        <v>4577</v>
      </c>
      <c r="I33" s="10"/>
      <c r="J33" s="10"/>
      <c r="K33" s="10"/>
      <c r="L33" s="10"/>
      <c r="M33" s="11">
        <v>18738.49</v>
      </c>
      <c r="N33" s="11">
        <v>34149.3</v>
      </c>
      <c r="O33" s="11">
        <v>5374.49</v>
      </c>
      <c r="P33" s="10"/>
      <c r="Q33" s="10"/>
      <c r="R33" s="10"/>
      <c r="S33" s="10"/>
      <c r="T33" s="10"/>
      <c r="U33" s="10"/>
      <c r="V33" s="10"/>
      <c r="W33" s="10"/>
      <c r="X33" s="12"/>
      <c r="Y33" s="12"/>
      <c r="Z33" s="12">
        <v>366.157</v>
      </c>
      <c r="AA33" s="12"/>
      <c r="AB33" s="3"/>
      <c r="AC33" s="3"/>
      <c r="AD33" s="3"/>
    </row>
    <row r="34" spans="1:30" ht="15" customHeight="1">
      <c r="A34" s="15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2"/>
      <c r="Y34" s="12">
        <v>3365.2</v>
      </c>
      <c r="Z34" s="12"/>
      <c r="AA34" s="12"/>
      <c r="AB34" s="13">
        <v>114171.7</v>
      </c>
      <c r="AC34" s="3">
        <v>12525</v>
      </c>
      <c r="AD34" s="3"/>
    </row>
    <row r="35" spans="1:30" ht="15" customHeight="1">
      <c r="A35" s="15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>
        <v>49949.418</v>
      </c>
      <c r="V35" s="11">
        <v>24286</v>
      </c>
      <c r="W35" s="11">
        <v>8921.644</v>
      </c>
      <c r="X35" s="12">
        <v>5945.71</v>
      </c>
      <c r="Y35" s="12">
        <v>15219.31</v>
      </c>
      <c r="Z35" s="12">
        <v>25872.724</v>
      </c>
      <c r="AA35" s="12"/>
      <c r="AB35" s="3"/>
      <c r="AC35" s="3">
        <v>4838.9</v>
      </c>
      <c r="AD35" s="3"/>
    </row>
    <row r="36" spans="1:30" ht="1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3"/>
    </row>
    <row r="37" spans="1:23" s="2" customFormat="1" ht="15" customHeight="1">
      <c r="A37" s="21" t="s">
        <v>38</v>
      </c>
      <c r="N37" s="22"/>
      <c r="O37" s="22"/>
      <c r="P37" s="22"/>
      <c r="Q37" s="22"/>
      <c r="R37" s="22"/>
      <c r="S37" s="22"/>
      <c r="T37" s="22"/>
      <c r="U37" s="22"/>
      <c r="V37" s="1"/>
      <c r="W37" s="1"/>
    </row>
    <row r="38" spans="1:29" s="2" customFormat="1" ht="15" customHeight="1">
      <c r="A38" s="21" t="s">
        <v>39</v>
      </c>
      <c r="N38" s="22"/>
      <c r="O38" s="22"/>
      <c r="P38" s="22"/>
      <c r="Q38" s="22"/>
      <c r="R38" s="22"/>
      <c r="S38" s="22"/>
      <c r="T38" s="22"/>
      <c r="U38" s="22"/>
      <c r="V38" s="1"/>
      <c r="W38" s="1"/>
      <c r="AC38" s="2" t="s">
        <v>5</v>
      </c>
    </row>
    <row r="39" spans="1:23" s="2" customFormat="1" ht="15" customHeight="1">
      <c r="A39" s="21" t="s">
        <v>32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2"/>
      <c r="S39" s="22"/>
      <c r="T39" s="22"/>
      <c r="U39" s="22"/>
      <c r="V39" s="1"/>
      <c r="W39" s="1"/>
    </row>
    <row r="40" ht="15" customHeight="1">
      <c r="A40" s="24" t="s">
        <v>40</v>
      </c>
    </row>
    <row r="41" ht="15" customHeight="1"/>
    <row r="42" ht="15" customHeight="1"/>
    <row r="43" ht="15" customHeight="1"/>
    <row r="44" spans="1:29" ht="15" customHeight="1">
      <c r="A44" s="43" t="s">
        <v>36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" customHeight="1">
      <c r="A45" s="44" t="s">
        <v>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26" customFormat="1" ht="15" customHeight="1">
      <c r="A49" s="7" t="s">
        <v>2</v>
      </c>
      <c r="B49" s="25">
        <f>SUM(B50:B60)</f>
        <v>100</v>
      </c>
      <c r="C49" s="25">
        <f aca="true" t="shared" si="4" ref="C49:AB49">SUM(C50:C60)</f>
        <v>99.99999999999999</v>
      </c>
      <c r="D49" s="25">
        <f t="shared" si="4"/>
        <v>100</v>
      </c>
      <c r="E49" s="25">
        <f t="shared" si="4"/>
        <v>99.99999999999999</v>
      </c>
      <c r="F49" s="25">
        <f t="shared" si="4"/>
        <v>100</v>
      </c>
      <c r="G49" s="25">
        <f t="shared" si="4"/>
        <v>100</v>
      </c>
      <c r="H49" s="25">
        <f t="shared" si="4"/>
        <v>100</v>
      </c>
      <c r="I49" s="25">
        <f t="shared" si="4"/>
        <v>100</v>
      </c>
      <c r="J49" s="25">
        <f t="shared" si="4"/>
        <v>100</v>
      </c>
      <c r="K49" s="25">
        <f t="shared" si="4"/>
        <v>99.99999999999999</v>
      </c>
      <c r="L49" s="25">
        <f t="shared" si="4"/>
        <v>100</v>
      </c>
      <c r="M49" s="25">
        <f t="shared" si="4"/>
        <v>100</v>
      </c>
      <c r="N49" s="25">
        <f t="shared" si="4"/>
        <v>100</v>
      </c>
      <c r="O49" s="25">
        <f t="shared" si="4"/>
        <v>100.00000000000001</v>
      </c>
      <c r="P49" s="25">
        <f t="shared" si="4"/>
        <v>99.99999999999999</v>
      </c>
      <c r="Q49" s="25">
        <f t="shared" si="4"/>
        <v>100</v>
      </c>
      <c r="R49" s="25">
        <f t="shared" si="4"/>
        <v>100</v>
      </c>
      <c r="S49" s="25">
        <f t="shared" si="4"/>
        <v>100</v>
      </c>
      <c r="T49" s="25">
        <f t="shared" si="4"/>
        <v>100</v>
      </c>
      <c r="U49" s="25">
        <f t="shared" si="4"/>
        <v>100</v>
      </c>
      <c r="V49" s="25">
        <f t="shared" si="4"/>
        <v>99.99999999999999</v>
      </c>
      <c r="W49" s="25">
        <f t="shared" si="4"/>
        <v>100.00000000000001</v>
      </c>
      <c r="X49" s="25">
        <f t="shared" si="4"/>
        <v>100</v>
      </c>
      <c r="Y49" s="25">
        <f t="shared" si="4"/>
        <v>100</v>
      </c>
      <c r="Z49" s="25">
        <f t="shared" si="4"/>
        <v>100</v>
      </c>
      <c r="AA49" s="25">
        <f t="shared" si="4"/>
        <v>100</v>
      </c>
      <c r="AB49" s="25">
        <f t="shared" si="4"/>
        <v>100</v>
      </c>
      <c r="AC49" s="25">
        <f>SUM(AC50:AC60)</f>
        <v>100</v>
      </c>
    </row>
    <row r="50" spans="1:29" ht="15" customHeight="1">
      <c r="A50" s="15" t="s">
        <v>6</v>
      </c>
      <c r="B50" s="27">
        <f aca="true" t="shared" si="5" ref="B50:AC50">(B8/B$7)*100</f>
        <v>15.02262443438914</v>
      </c>
      <c r="C50" s="27">
        <f t="shared" si="5"/>
        <v>10.040160642570282</v>
      </c>
      <c r="D50" s="27">
        <f t="shared" si="5"/>
        <v>6.62362505978001</v>
      </c>
      <c r="E50" s="27">
        <f t="shared" si="5"/>
        <v>3.886070110701107</v>
      </c>
      <c r="F50" s="27">
        <f t="shared" si="5"/>
        <v>1.0439489624951668</v>
      </c>
      <c r="G50" s="27">
        <f t="shared" si="5"/>
        <v>0.502658690594882</v>
      </c>
      <c r="H50" s="27">
        <f t="shared" si="5"/>
        <v>1.511700734498662</v>
      </c>
      <c r="I50" s="27">
        <f t="shared" si="5"/>
        <v>0.7250544926132235</v>
      </c>
      <c r="J50" s="27">
        <f t="shared" si="5"/>
        <v>0.6813627254509018</v>
      </c>
      <c r="K50" s="27">
        <f t="shared" si="5"/>
        <v>1.0432670733422096</v>
      </c>
      <c r="L50" s="27">
        <f t="shared" si="5"/>
        <v>1.1048325770680303</v>
      </c>
      <c r="M50" s="27">
        <f t="shared" si="5"/>
        <v>1.750236057307936</v>
      </c>
      <c r="N50" s="27">
        <f t="shared" si="5"/>
        <v>2.0325005469381834</v>
      </c>
      <c r="O50" s="27">
        <f t="shared" si="5"/>
        <v>2.160938935449637</v>
      </c>
      <c r="P50" s="27">
        <f t="shared" si="5"/>
        <v>1.0717449262273016</v>
      </c>
      <c r="Q50" s="27">
        <f t="shared" si="5"/>
        <v>0.9508951084215834</v>
      </c>
      <c r="R50" s="27">
        <f t="shared" si="5"/>
        <v>0.8284799333152465</v>
      </c>
      <c r="S50" s="27">
        <f t="shared" si="5"/>
        <v>0.906198813455936</v>
      </c>
      <c r="T50" s="27">
        <f t="shared" si="5"/>
        <v>0.8374931935446311</v>
      </c>
      <c r="U50" s="27">
        <f t="shared" si="5"/>
        <v>0.9285190648068452</v>
      </c>
      <c r="V50" s="27">
        <f t="shared" si="5"/>
        <v>0.9413032957594961</v>
      </c>
      <c r="W50" s="27">
        <f t="shared" si="5"/>
        <v>0.9751560965893021</v>
      </c>
      <c r="X50" s="27">
        <f t="shared" si="5"/>
        <v>1.108943752266195</v>
      </c>
      <c r="Y50" s="27">
        <f t="shared" si="5"/>
        <v>0.952928681580147</v>
      </c>
      <c r="Z50" s="27">
        <f t="shared" si="5"/>
        <v>0.9689741786030952</v>
      </c>
      <c r="AA50" s="27">
        <f t="shared" si="5"/>
        <v>4.540353479084271</v>
      </c>
      <c r="AB50" s="27">
        <f t="shared" si="5"/>
        <v>5.615887259729453</v>
      </c>
      <c r="AC50" s="27">
        <f t="shared" si="5"/>
        <v>5.669404866117037</v>
      </c>
    </row>
    <row r="51" spans="1:29" ht="15" customHeight="1">
      <c r="A51" s="15" t="s">
        <v>7</v>
      </c>
      <c r="B51" s="27">
        <f aca="true" t="shared" si="6" ref="B51:AC51">(B9/B$7)*100</f>
        <v>4.253393665158371</v>
      </c>
      <c r="C51" s="27">
        <f t="shared" si="6"/>
        <v>3.034359660865685</v>
      </c>
      <c r="D51" s="27">
        <f t="shared" si="6"/>
        <v>4.471544715447155</v>
      </c>
      <c r="E51" s="27">
        <f t="shared" si="6"/>
        <v>1.268450184501845</v>
      </c>
      <c r="F51" s="27">
        <f t="shared" si="6"/>
        <v>1.9010181724449027</v>
      </c>
      <c r="G51" s="27">
        <f t="shared" si="6"/>
        <v>0.8183781987371219</v>
      </c>
      <c r="H51" s="27">
        <f t="shared" si="6"/>
        <v>1.7252177873939532</v>
      </c>
      <c r="I51" s="27">
        <f t="shared" si="6"/>
        <v>1.5288205376604505</v>
      </c>
      <c r="J51" s="27">
        <f t="shared" si="6"/>
        <v>1.266660304736457</v>
      </c>
      <c r="K51" s="27">
        <f t="shared" si="6"/>
        <v>1.9713589475786375</v>
      </c>
      <c r="L51" s="27">
        <f t="shared" si="6"/>
        <v>2.149063651633282</v>
      </c>
      <c r="M51" s="27">
        <f t="shared" si="6"/>
        <v>2.1172387952630496</v>
      </c>
      <c r="N51" s="27">
        <f t="shared" si="6"/>
        <v>4.811252738518636</v>
      </c>
      <c r="O51" s="27">
        <f t="shared" si="6"/>
        <v>4.6611822561467795</v>
      </c>
      <c r="P51" s="27">
        <f t="shared" si="6"/>
        <v>2.2709312120606855</v>
      </c>
      <c r="Q51" s="27">
        <f t="shared" si="6"/>
        <v>1.8487050644766228</v>
      </c>
      <c r="R51" s="27">
        <f t="shared" si="6"/>
        <v>1.571613866179777</v>
      </c>
      <c r="S51" s="27">
        <f t="shared" si="6"/>
        <v>1.9934615537727325</v>
      </c>
      <c r="T51" s="27">
        <f t="shared" si="6"/>
        <v>1.5314783335082978</v>
      </c>
      <c r="U51" s="27">
        <f t="shared" si="6"/>
        <v>1.836313231921471</v>
      </c>
      <c r="V51" s="27">
        <f t="shared" si="6"/>
        <v>1.511653991420209</v>
      </c>
      <c r="W51" s="27">
        <f t="shared" si="6"/>
        <v>1.6172905398932218</v>
      </c>
      <c r="X51" s="27">
        <f t="shared" si="6"/>
        <v>1.9509796273568054</v>
      </c>
      <c r="Y51" s="27">
        <f t="shared" si="6"/>
        <v>1.7332001956133114</v>
      </c>
      <c r="Z51" s="27">
        <f t="shared" si="6"/>
        <v>1.7757874389974364</v>
      </c>
      <c r="AA51" s="27">
        <f t="shared" si="6"/>
        <v>2.2324614925501685</v>
      </c>
      <c r="AB51" s="27">
        <f t="shared" si="6"/>
        <v>2.005148711895416</v>
      </c>
      <c r="AC51" s="27">
        <f t="shared" si="6"/>
        <v>2.1206416240660806</v>
      </c>
    </row>
    <row r="52" spans="1:29" ht="15" customHeight="1">
      <c r="A52" s="15" t="s">
        <v>8</v>
      </c>
      <c r="B52" s="27">
        <f aca="true" t="shared" si="7" ref="B52:AC52">(B10/B$7)*100</f>
        <v>14.93212669683258</v>
      </c>
      <c r="C52" s="27">
        <f t="shared" si="7"/>
        <v>2.2311468094600624</v>
      </c>
      <c r="D52" s="27">
        <f t="shared" si="7"/>
        <v>1.5542802486848397</v>
      </c>
      <c r="E52" s="27">
        <f t="shared" si="7"/>
        <v>0.2882841328413284</v>
      </c>
      <c r="F52" s="27">
        <f t="shared" si="7"/>
        <v>4.111354555999484</v>
      </c>
      <c r="G52" s="27">
        <f t="shared" si="7"/>
        <v>3.231970754403456</v>
      </c>
      <c r="H52" s="27">
        <f t="shared" si="7"/>
        <v>6.772760917838639</v>
      </c>
      <c r="I52" s="27">
        <f t="shared" si="7"/>
        <v>6.107713732138532</v>
      </c>
      <c r="J52" s="27">
        <f t="shared" si="7"/>
        <v>3.0912618888570793</v>
      </c>
      <c r="K52" s="27">
        <f t="shared" si="7"/>
        <v>4.756162195003236</v>
      </c>
      <c r="L52" s="27">
        <f t="shared" si="7"/>
        <v>6.346712126150066</v>
      </c>
      <c r="M52" s="27">
        <f t="shared" si="7"/>
        <v>3.1606940985156915</v>
      </c>
      <c r="N52" s="27">
        <f t="shared" si="7"/>
        <v>1.3625650669306033</v>
      </c>
      <c r="O52" s="27">
        <f t="shared" si="7"/>
        <v>0.503898263524152</v>
      </c>
      <c r="P52" s="27">
        <f t="shared" si="7"/>
        <v>5.161320787487734</v>
      </c>
      <c r="Q52" s="27">
        <f t="shared" si="7"/>
        <v>3.6714303724515527</v>
      </c>
      <c r="R52" s="27">
        <f t="shared" si="7"/>
        <v>1.6632882396924757</v>
      </c>
      <c r="S52" s="27">
        <f t="shared" si="7"/>
        <v>2.413578100628434</v>
      </c>
      <c r="T52" s="27">
        <f t="shared" si="7"/>
        <v>2.0416118036026236</v>
      </c>
      <c r="U52" s="27">
        <f t="shared" si="7"/>
        <v>2.3067149123806505</v>
      </c>
      <c r="V52" s="27">
        <f t="shared" si="7"/>
        <v>1.897730722950721</v>
      </c>
      <c r="W52" s="27">
        <f t="shared" si="7"/>
        <v>1.8202126647611148</v>
      </c>
      <c r="X52" s="27">
        <f t="shared" si="7"/>
        <v>1.0496437405140977</v>
      </c>
      <c r="Y52" s="27">
        <f t="shared" si="7"/>
        <v>0.9474640980094756</v>
      </c>
      <c r="Z52" s="27">
        <f t="shared" si="7"/>
        <v>1.0680735446477605</v>
      </c>
      <c r="AA52" s="27">
        <f t="shared" si="7"/>
        <v>2.2425867959912225</v>
      </c>
      <c r="AB52" s="27">
        <f t="shared" si="7"/>
        <v>2.237612825573572</v>
      </c>
      <c r="AC52" s="27">
        <f t="shared" si="7"/>
        <v>2.988172614703665</v>
      </c>
    </row>
    <row r="53" spans="1:29" ht="15" customHeight="1">
      <c r="A53" s="15" t="s">
        <v>9</v>
      </c>
      <c r="B53" s="27">
        <f aca="true" t="shared" si="8" ref="B53:AC53">(B11/B$7)*100</f>
        <v>4.97737556561086</v>
      </c>
      <c r="C53" s="27">
        <f t="shared" si="8"/>
        <v>2.85586791610888</v>
      </c>
      <c r="D53" s="27">
        <f t="shared" si="8"/>
        <v>1.9368723098995695</v>
      </c>
      <c r="E53" s="27">
        <f t="shared" si="8"/>
        <v>15.33671586715867</v>
      </c>
      <c r="F53" s="27">
        <f t="shared" si="8"/>
        <v>2.0750096661940973</v>
      </c>
      <c r="G53" s="27">
        <f t="shared" si="8"/>
        <v>3.7304752409438353</v>
      </c>
      <c r="H53" s="27">
        <f t="shared" si="8"/>
        <v>1.3494277742982406</v>
      </c>
      <c r="I53" s="27">
        <f t="shared" si="8"/>
        <v>1.9889803826592396</v>
      </c>
      <c r="J53" s="27">
        <f t="shared" si="8"/>
        <v>2.1248846900149507</v>
      </c>
      <c r="K53" s="27">
        <f t="shared" si="8"/>
        <v>2.9537961674923547</v>
      </c>
      <c r="L53" s="27">
        <f t="shared" si="8"/>
        <v>4.718493820351475</v>
      </c>
      <c r="M53" s="27">
        <f t="shared" si="8"/>
        <v>2.6606322241478395</v>
      </c>
      <c r="N53" s="27">
        <f t="shared" si="8"/>
        <v>2.5190458676140803</v>
      </c>
      <c r="O53" s="27">
        <f t="shared" si="8"/>
        <v>3.9403322141160837</v>
      </c>
      <c r="P53" s="27">
        <f t="shared" si="8"/>
        <v>28.090073034537262</v>
      </c>
      <c r="Q53" s="27">
        <f t="shared" si="8"/>
        <v>1.4624306606152295</v>
      </c>
      <c r="R53" s="27">
        <f t="shared" si="8"/>
        <v>0.7461046372841331</v>
      </c>
      <c r="S53" s="27">
        <f t="shared" si="8"/>
        <v>0.7132708483539895</v>
      </c>
      <c r="T53" s="27">
        <f t="shared" si="8"/>
        <v>0.6315278062945724</v>
      </c>
      <c r="U53" s="27">
        <f t="shared" si="8"/>
        <v>0.9550469057381056</v>
      </c>
      <c r="V53" s="27">
        <f t="shared" si="8"/>
        <v>0.659892056438434</v>
      </c>
      <c r="W53" s="27">
        <f t="shared" si="8"/>
        <v>0.9063129995492235</v>
      </c>
      <c r="X53" s="27">
        <f t="shared" si="8"/>
        <v>0.6883219250824661</v>
      </c>
      <c r="Y53" s="27">
        <f t="shared" si="8"/>
        <v>1.2807741042126344</v>
      </c>
      <c r="Z53" s="27">
        <f t="shared" si="8"/>
        <v>0.5542624600062738</v>
      </c>
      <c r="AA53" s="27">
        <f t="shared" si="8"/>
        <v>0.5195343268800374</v>
      </c>
      <c r="AB53" s="27">
        <f t="shared" si="8"/>
        <v>0.50279273805131</v>
      </c>
      <c r="AC53" s="27">
        <f t="shared" si="8"/>
        <v>0.60797190711723</v>
      </c>
    </row>
    <row r="54" spans="1:29" ht="15" customHeight="1">
      <c r="A54" s="15" t="s">
        <v>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f>(R12/R$7)*100</f>
        <v>0.4632863546115331</v>
      </c>
      <c r="S54" s="27"/>
      <c r="T54" s="27"/>
      <c r="U54" s="27"/>
      <c r="V54" s="27">
        <f>(V12/V$7)*100</f>
        <v>0.005094892137048018</v>
      </c>
      <c r="W54" s="27"/>
      <c r="X54" s="27">
        <f aca="true" t="shared" si="9" ref="X54:AC55">(X12/X$7)*100</f>
        <v>1.2837915588520143</v>
      </c>
      <c r="Y54" s="27">
        <f t="shared" si="9"/>
        <v>0.0377095721853356</v>
      </c>
      <c r="Z54" s="27">
        <f t="shared" si="9"/>
        <v>0.007726045958107724</v>
      </c>
      <c r="AA54" s="27">
        <f t="shared" si="9"/>
        <v>0.007349604577609258</v>
      </c>
      <c r="AB54" s="27">
        <f t="shared" si="9"/>
        <v>0.10482687909437532</v>
      </c>
      <c r="AC54" s="27">
        <f t="shared" si="9"/>
        <v>0.014450484762545618</v>
      </c>
    </row>
    <row r="55" spans="1:29" ht="15" customHeight="1">
      <c r="A55" s="15" t="s">
        <v>17</v>
      </c>
      <c r="B55" s="27">
        <f aca="true" t="shared" si="10" ref="B55:Q55">(B13/B$7)*100</f>
        <v>33.57466063348416</v>
      </c>
      <c r="C55" s="27">
        <f t="shared" si="10"/>
        <v>75.01115573404729</v>
      </c>
      <c r="D55" s="27">
        <f t="shared" si="10"/>
        <v>59.46915351506456</v>
      </c>
      <c r="E55" s="27">
        <f t="shared" si="10"/>
        <v>64.27583025830258</v>
      </c>
      <c r="F55" s="27">
        <f t="shared" si="10"/>
        <v>68.52687201959016</v>
      </c>
      <c r="G55" s="27">
        <f t="shared" si="10"/>
        <v>66.10584911930873</v>
      </c>
      <c r="H55" s="27">
        <f t="shared" si="10"/>
        <v>59.92427261857314</v>
      </c>
      <c r="I55" s="27">
        <f t="shared" si="10"/>
        <v>85.90760474691209</v>
      </c>
      <c r="J55" s="27">
        <f t="shared" si="10"/>
        <v>88.8087285682476</v>
      </c>
      <c r="K55" s="27">
        <f t="shared" si="10"/>
        <v>85.42576016871327</v>
      </c>
      <c r="L55" s="27">
        <f t="shared" si="10"/>
        <v>81.9875822072919</v>
      </c>
      <c r="M55" s="27">
        <f t="shared" si="10"/>
        <v>82.8037197103752</v>
      </c>
      <c r="N55" s="27">
        <f t="shared" si="10"/>
        <v>84.1652634540839</v>
      </c>
      <c r="O55" s="27">
        <f t="shared" si="10"/>
        <v>69.88387951987755</v>
      </c>
      <c r="P55" s="27">
        <f t="shared" si="10"/>
        <v>32.07858594367396</v>
      </c>
      <c r="Q55" s="27">
        <f t="shared" si="10"/>
        <v>32.670331748433114</v>
      </c>
      <c r="R55" s="27">
        <f>(R13/R$7)*100</f>
        <v>41.17562584256169</v>
      </c>
      <c r="S55" s="27">
        <f>(S13/S$7)*100</f>
        <v>41.02630484008085</v>
      </c>
      <c r="T55" s="27">
        <f>(T13/T$7)*100</f>
        <v>40.39093325108101</v>
      </c>
      <c r="U55" s="27">
        <f>(U13/U$7)*100</f>
        <v>38.618141952855545</v>
      </c>
      <c r="V55" s="27">
        <f>(V13/V$7)*100</f>
        <v>43.17508633286482</v>
      </c>
      <c r="W55" s="27">
        <f>(W13/W$7)*100</f>
        <v>40.03321525906426</v>
      </c>
      <c r="X55" s="27">
        <f t="shared" si="9"/>
        <v>36.789597250595236</v>
      </c>
      <c r="Y55" s="27">
        <f t="shared" si="9"/>
        <v>39.343591175528154</v>
      </c>
      <c r="Z55" s="27">
        <f t="shared" si="9"/>
        <v>40.71725554300538</v>
      </c>
      <c r="AA55" s="27">
        <f t="shared" si="9"/>
        <v>39.82401960154599</v>
      </c>
      <c r="AB55" s="27">
        <f t="shared" si="9"/>
        <v>39.80155576179648</v>
      </c>
      <c r="AC55" s="27">
        <f t="shared" si="9"/>
        <v>39.59596855675295</v>
      </c>
    </row>
    <row r="56" spans="1:29" ht="15" customHeight="1">
      <c r="A56" s="15" t="s">
        <v>11</v>
      </c>
      <c r="B56" s="27"/>
      <c r="C56" s="27">
        <f>(C14/C$7)*100</f>
        <v>1.5171798304328425</v>
      </c>
      <c r="D56" s="27"/>
      <c r="E56" s="27"/>
      <c r="F56" s="27"/>
      <c r="G56" s="27">
        <f>(G14/G$7)*100</f>
        <v>5.919740777666999</v>
      </c>
      <c r="H56" s="27">
        <f>(H14/H$7)*100</f>
        <v>10.097933154927974</v>
      </c>
      <c r="I56" s="27"/>
      <c r="J56" s="27"/>
      <c r="K56" s="27"/>
      <c r="L56" s="27"/>
      <c r="M56" s="27">
        <f aca="true" t="shared" si="11" ref="M56:Q57">(M14/M$7)*100</f>
        <v>4.0777330149125826</v>
      </c>
      <c r="N56" s="27">
        <f t="shared" si="11"/>
        <v>3.1729899979211247</v>
      </c>
      <c r="O56" s="27">
        <f t="shared" si="11"/>
        <v>16.77679496007203</v>
      </c>
      <c r="P56" s="27">
        <f t="shared" si="11"/>
        <v>20.842198504572256</v>
      </c>
      <c r="Q56" s="27">
        <f t="shared" si="11"/>
        <v>21.48476334558029</v>
      </c>
      <c r="R56" s="27">
        <f>(R14/R$7)*100</f>
        <v>2.4964972169500714</v>
      </c>
      <c r="S56" s="27">
        <f>(S14/S$7)*100</f>
        <v>4.712678589485032</v>
      </c>
      <c r="T56" s="27"/>
      <c r="U56" s="27">
        <f>(U14/U$7)*100</f>
        <v>1.5293201157129896</v>
      </c>
      <c r="V56" s="27"/>
      <c r="W56" s="27">
        <f>(W14/W$7)*100</f>
        <v>0.08035898253741744</v>
      </c>
      <c r="X56" s="27">
        <f>(X14/X$7)*100</f>
        <v>3.2540764655069</v>
      </c>
      <c r="Y56" s="27">
        <f>(Y14/Y$7)*100</f>
        <v>2.0688730423786295</v>
      </c>
      <c r="Z56" s="27">
        <f>(Z14/Z$7)*100</f>
        <v>0</v>
      </c>
      <c r="AA56" s="27"/>
      <c r="AB56" s="27">
        <f aca="true" t="shared" si="12" ref="AB56:AC59">(AB14/AB$7)*100</f>
        <v>0</v>
      </c>
      <c r="AC56" s="27">
        <f t="shared" si="12"/>
        <v>0</v>
      </c>
    </row>
    <row r="57" spans="1:29" ht="15" customHeight="1">
      <c r="A57" s="15" t="s">
        <v>12</v>
      </c>
      <c r="B57" s="27"/>
      <c r="C57" s="27"/>
      <c r="D57" s="27"/>
      <c r="E57" s="27"/>
      <c r="F57" s="27">
        <f>(F15/F$7)*100</f>
        <v>0.8892898569403275</v>
      </c>
      <c r="G57" s="27"/>
      <c r="H57" s="27"/>
      <c r="I57" s="27"/>
      <c r="J57" s="27"/>
      <c r="K57" s="27">
        <f>(K15/K$7)*100</f>
        <v>3.8496554478702816</v>
      </c>
      <c r="L57" s="27">
        <f>(L15/L$7)*100</f>
        <v>3.693315617505243</v>
      </c>
      <c r="M57" s="27">
        <f t="shared" si="11"/>
        <v>3.429746099477697</v>
      </c>
      <c r="N57" s="27">
        <f t="shared" si="11"/>
        <v>1.93638232799347</v>
      </c>
      <c r="O57" s="27">
        <f t="shared" si="11"/>
        <v>2.0729738508137667</v>
      </c>
      <c r="P57" s="27">
        <f t="shared" si="11"/>
        <v>10.485145591440803</v>
      </c>
      <c r="Q57" s="27">
        <f t="shared" si="11"/>
        <v>4.091113752611483</v>
      </c>
      <c r="R57" s="27">
        <f>(R15/R$7)*100</f>
        <v>0</v>
      </c>
      <c r="S57" s="27"/>
      <c r="T57" s="27"/>
      <c r="U57" s="27"/>
      <c r="V57" s="27"/>
      <c r="W57" s="27"/>
      <c r="X57" s="27"/>
      <c r="Y57" s="27"/>
      <c r="Z57" s="27"/>
      <c r="AA57" s="27"/>
      <c r="AB57" s="27">
        <f t="shared" si="12"/>
        <v>0</v>
      </c>
      <c r="AC57" s="27">
        <f t="shared" si="12"/>
        <v>0</v>
      </c>
    </row>
    <row r="58" spans="1:29" ht="15" customHeight="1">
      <c r="A58" s="15" t="s">
        <v>13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>
        <f>(Q16/Q$7)*100</f>
        <v>33.82032994741013</v>
      </c>
      <c r="R58" s="27">
        <f>(R16/R$7)*100</f>
        <v>50.96123392717442</v>
      </c>
      <c r="S58" s="27">
        <f aca="true" t="shared" si="13" ref="S58:AA58">(S16/S$7)*100</f>
        <v>48.1290409174006</v>
      </c>
      <c r="T58" s="27">
        <f t="shared" si="13"/>
        <v>54.56695561196886</v>
      </c>
      <c r="U58" s="27">
        <f t="shared" si="13"/>
        <v>53.753851019968444</v>
      </c>
      <c r="V58" s="27">
        <f t="shared" si="13"/>
        <v>51.525881333898084</v>
      </c>
      <c r="W58" s="27">
        <f t="shared" si="13"/>
        <v>54.17311940466409</v>
      </c>
      <c r="X58" s="27">
        <f t="shared" si="13"/>
        <v>53.32347012350185</v>
      </c>
      <c r="Y58" s="27">
        <f t="shared" si="13"/>
        <v>53.63545913049232</v>
      </c>
      <c r="Z58" s="27">
        <f t="shared" si="13"/>
        <v>54.90792078878195</v>
      </c>
      <c r="AA58" s="27">
        <f t="shared" si="13"/>
        <v>50.61857970040325</v>
      </c>
      <c r="AB58" s="27">
        <f t="shared" si="12"/>
        <v>49.732175823859386</v>
      </c>
      <c r="AC58" s="27">
        <f t="shared" si="12"/>
        <v>49.003389946480496</v>
      </c>
    </row>
    <row r="59" spans="1:29" ht="15" customHeight="1">
      <c r="A59" s="15" t="s">
        <v>14</v>
      </c>
      <c r="B59" s="27"/>
      <c r="C59" s="27"/>
      <c r="D59" s="27">
        <f aca="true" t="shared" si="14" ref="D59:J59">(D17/D$7)*100</f>
        <v>21.736011477761835</v>
      </c>
      <c r="E59" s="27">
        <f t="shared" si="14"/>
        <v>12.292435424354244</v>
      </c>
      <c r="F59" s="27">
        <f t="shared" si="14"/>
        <v>11.154787988142802</v>
      </c>
      <c r="G59" s="27">
        <f t="shared" si="14"/>
        <v>17.323030907278167</v>
      </c>
      <c r="H59" s="27">
        <f t="shared" si="14"/>
        <v>18.618687012469394</v>
      </c>
      <c r="I59" s="27">
        <f t="shared" si="14"/>
        <v>3.7418261080164688</v>
      </c>
      <c r="J59" s="27">
        <f t="shared" si="14"/>
        <v>4.027101822693005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>
        <f aca="true" t="shared" si="15" ref="U59:AA59">(U17/U$7)*100</f>
        <v>0.07209279661595501</v>
      </c>
      <c r="V59" s="27">
        <f t="shared" si="15"/>
        <v>0.283357374531182</v>
      </c>
      <c r="W59" s="27">
        <f t="shared" si="15"/>
        <v>0.39433405294137436</v>
      </c>
      <c r="X59" s="27">
        <f t="shared" si="15"/>
        <v>0.5511755563244408</v>
      </c>
      <c r="Y59" s="27">
        <f t="shared" si="15"/>
        <v>0</v>
      </c>
      <c r="Z59" s="27">
        <f t="shared" si="15"/>
        <v>0</v>
      </c>
      <c r="AA59" s="27">
        <f t="shared" si="15"/>
        <v>0.015114998967444006</v>
      </c>
      <c r="AB59" s="27">
        <f t="shared" si="12"/>
        <v>0</v>
      </c>
      <c r="AC59" s="27">
        <f t="shared" si="12"/>
        <v>0</v>
      </c>
    </row>
    <row r="60" spans="1:29" ht="15" customHeight="1">
      <c r="A60" s="15" t="s">
        <v>15</v>
      </c>
      <c r="B60" s="27">
        <f aca="true" t="shared" si="16" ref="B60:G60">(B18/B$7)*100</f>
        <v>27.239819004524886</v>
      </c>
      <c r="C60" s="27">
        <f t="shared" si="16"/>
        <v>5.310129406514949</v>
      </c>
      <c r="D60" s="27">
        <f t="shared" si="16"/>
        <v>4.208512673362027</v>
      </c>
      <c r="E60" s="27">
        <f t="shared" si="16"/>
        <v>2.6522140221402215</v>
      </c>
      <c r="F60" s="27">
        <f t="shared" si="16"/>
        <v>10.297718778193065</v>
      </c>
      <c r="G60" s="27">
        <f t="shared" si="16"/>
        <v>2.3678963110667994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f>(R18/R$7)*100</f>
        <v>0.09386998223064957</v>
      </c>
      <c r="S60" s="27">
        <f>(S18/S$7)*100</f>
        <v>0.10546633682243746</v>
      </c>
      <c r="T60" s="27"/>
      <c r="U60" s="27"/>
      <c r="V60" s="27"/>
      <c r="W60" s="27"/>
      <c r="X60" s="27"/>
      <c r="Y60" s="27"/>
      <c r="Z60" s="27"/>
      <c r="AA60" s="27"/>
      <c r="AB60" s="28"/>
      <c r="AC60" s="28"/>
    </row>
    <row r="61" spans="1:29" ht="15" customHeight="1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/>
      <c r="S61" s="29"/>
      <c r="T61" s="29"/>
      <c r="U61" s="29"/>
      <c r="V61" s="29"/>
      <c r="W61" s="29"/>
      <c r="X61" s="29"/>
      <c r="Y61" s="29"/>
      <c r="Z61" s="29"/>
      <c r="AA61" s="29"/>
      <c r="AB61" s="28"/>
      <c r="AC61" s="28"/>
    </row>
    <row r="62" spans="1:29" s="26" customFormat="1" ht="15" customHeight="1">
      <c r="A62" s="7" t="s">
        <v>21</v>
      </c>
      <c r="B62" s="25">
        <f>SUM(B63:B75)</f>
        <v>100</v>
      </c>
      <c r="C62" s="25">
        <f aca="true" t="shared" si="17" ref="C62:S62">SUM(C63:C75)</f>
        <v>100</v>
      </c>
      <c r="D62" s="25">
        <f t="shared" si="17"/>
        <v>99.99999999999999</v>
      </c>
      <c r="E62" s="25">
        <f t="shared" si="17"/>
        <v>100</v>
      </c>
      <c r="F62" s="25">
        <f t="shared" si="17"/>
        <v>100.00000000000003</v>
      </c>
      <c r="G62" s="25">
        <f t="shared" si="17"/>
        <v>100</v>
      </c>
      <c r="H62" s="25">
        <f t="shared" si="17"/>
        <v>100</v>
      </c>
      <c r="I62" s="25">
        <f t="shared" si="17"/>
        <v>99.99999999999999</v>
      </c>
      <c r="J62" s="25">
        <f t="shared" si="17"/>
        <v>100</v>
      </c>
      <c r="K62" s="25">
        <f t="shared" si="17"/>
        <v>99.99992085629269</v>
      </c>
      <c r="L62" s="25">
        <f t="shared" si="17"/>
        <v>100.00010027827219</v>
      </c>
      <c r="M62" s="25">
        <f t="shared" si="17"/>
        <v>99.99997706232887</v>
      </c>
      <c r="N62" s="25">
        <f t="shared" si="17"/>
        <v>99.99994896377754</v>
      </c>
      <c r="O62" s="25">
        <f t="shared" si="17"/>
        <v>99.99993817973557</v>
      </c>
      <c r="P62" s="25">
        <f t="shared" si="17"/>
        <v>99.99999999999999</v>
      </c>
      <c r="Q62" s="25">
        <f t="shared" si="17"/>
        <v>100</v>
      </c>
      <c r="R62" s="25">
        <f t="shared" si="17"/>
        <v>100.00001204909519</v>
      </c>
      <c r="S62" s="25">
        <f t="shared" si="17"/>
        <v>100</v>
      </c>
      <c r="T62" s="25">
        <f>SUM(T63:T77)</f>
        <v>99.99999999999999</v>
      </c>
      <c r="U62" s="25">
        <f>SUM(U63:U77)</f>
        <v>100</v>
      </c>
      <c r="V62" s="25">
        <f>SUM(V63:V77)</f>
        <v>100.00000000000001</v>
      </c>
      <c r="W62" s="25">
        <f>SUM(W63:W77)</f>
        <v>99.99999999999999</v>
      </c>
      <c r="X62" s="25">
        <f>X63+X67+X70+X73+X74+X75+X76+X77</f>
        <v>100</v>
      </c>
      <c r="Y62" s="25">
        <f>Y63+Y67+Y70+Y73+Y74+Y75+Y76+Y77</f>
        <v>100.00000000000001</v>
      </c>
      <c r="Z62" s="25">
        <f>Z63+Z67+Z70+Z73+Z74+Z75+Z76+Z77</f>
        <v>99.99999999999999</v>
      </c>
      <c r="AA62" s="25">
        <f>AA63+AA67+AA70+AA73+AA74+AA75+AA76+AA77</f>
        <v>100</v>
      </c>
      <c r="AB62" s="25">
        <f>AB63+AB67+AB70+AB73+AB74+AB75+AB76+AB77</f>
        <v>99.99999999999999</v>
      </c>
      <c r="AC62" s="25">
        <f>AC63+AC67+AC70+AC73+AC74+AC75+AC76+AC77</f>
        <v>100</v>
      </c>
    </row>
    <row r="63" spans="1:29" ht="15" customHeight="1">
      <c r="A63" s="15" t="s">
        <v>33</v>
      </c>
      <c r="B63" s="27">
        <f aca="true" t="shared" si="18" ref="B63:AC63">(B21/B$7)*100</f>
        <v>47.23981900452488</v>
      </c>
      <c r="C63" s="27">
        <f t="shared" si="18"/>
        <v>30.120481927710845</v>
      </c>
      <c r="D63" s="27">
        <f t="shared" si="18"/>
        <v>28.072692491630796</v>
      </c>
      <c r="E63" s="27">
        <f t="shared" si="18"/>
        <v>11.831180811808117</v>
      </c>
      <c r="F63" s="27">
        <f t="shared" si="18"/>
        <v>15.768784637195516</v>
      </c>
      <c r="G63" s="27">
        <f t="shared" si="18"/>
        <v>17.360418743768694</v>
      </c>
      <c r="H63" s="27">
        <f t="shared" si="18"/>
        <v>30.89734100096794</v>
      </c>
      <c r="I63" s="27">
        <f t="shared" si="18"/>
        <v>35.8182974085735</v>
      </c>
      <c r="J63" s="27">
        <f t="shared" si="18"/>
        <v>36.29990139008175</v>
      </c>
      <c r="K63" s="27">
        <f t="shared" si="18"/>
        <v>35.969918004481116</v>
      </c>
      <c r="L63" s="27">
        <f t="shared" si="18"/>
        <v>33.17044799318107</v>
      </c>
      <c r="M63" s="27">
        <f t="shared" si="18"/>
        <v>30.7841873659078</v>
      </c>
      <c r="N63" s="27">
        <f t="shared" si="18"/>
        <v>30.143064738767688</v>
      </c>
      <c r="O63" s="27">
        <f t="shared" si="18"/>
        <v>34.68251939163245</v>
      </c>
      <c r="P63" s="27">
        <f t="shared" si="18"/>
        <v>17.596188917160944</v>
      </c>
      <c r="Q63" s="27">
        <f t="shared" si="18"/>
        <v>17.798969814854836</v>
      </c>
      <c r="R63" s="27">
        <f t="shared" si="18"/>
        <v>18.33295991304662</v>
      </c>
      <c r="S63" s="27">
        <f t="shared" si="18"/>
        <v>19.27676280806341</v>
      </c>
      <c r="T63" s="27">
        <f t="shared" si="18"/>
        <v>14.290537322878768</v>
      </c>
      <c r="U63" s="27">
        <f t="shared" si="18"/>
        <v>13.186472102206775</v>
      </c>
      <c r="V63" s="27">
        <f t="shared" si="18"/>
        <v>13.647275909019626</v>
      </c>
      <c r="W63" s="27">
        <f t="shared" si="18"/>
        <v>13.239916920777889</v>
      </c>
      <c r="X63" s="27">
        <f t="shared" si="18"/>
        <v>13.771535307864541</v>
      </c>
      <c r="Y63" s="27">
        <f t="shared" si="18"/>
        <v>14.077977022430623</v>
      </c>
      <c r="Z63" s="27">
        <f t="shared" si="18"/>
        <v>15.33974356794358</v>
      </c>
      <c r="AA63" s="27">
        <f t="shared" si="18"/>
        <v>13.458795045100667</v>
      </c>
      <c r="AB63" s="27">
        <f t="shared" si="18"/>
        <v>13.26311549543826</v>
      </c>
      <c r="AC63" s="27">
        <f t="shared" si="18"/>
        <v>13.815544584370047</v>
      </c>
    </row>
    <row r="64" spans="1:29" ht="15" customHeight="1">
      <c r="A64" s="16" t="s">
        <v>24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f>(X22/X$7)*100</f>
        <v>11.142374292419388</v>
      </c>
      <c r="Y64" s="27">
        <f>(Y22/Y$7)*100</f>
        <v>11.655338015450615</v>
      </c>
      <c r="Z64" s="27">
        <f>(Z22/Z$7)*100</f>
        <v>12.12747122566032</v>
      </c>
      <c r="AA64" s="27">
        <f>(AA22/AA$7)*100</f>
        <v>10.677281601213737</v>
      </c>
      <c r="AB64" s="27">
        <f>(AB22/AB$7)*100</f>
        <v>10.46452722652531</v>
      </c>
      <c r="AC64" s="27">
        <f aca="true" t="shared" si="19" ref="AB64:AC72">(AC22/AC$7)*100</f>
        <v>10.408257522158571</v>
      </c>
    </row>
    <row r="65" spans="1:29" ht="15" customHeight="1">
      <c r="A65" s="16" t="s">
        <v>25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f aca="true" t="shared" si="20" ref="X65:AA66">(X23/X$7)*100</f>
        <v>0.7209267801705627</v>
      </c>
      <c r="Y65" s="27">
        <f t="shared" si="20"/>
        <v>0.7296702296866823</v>
      </c>
      <c r="Z65" s="27">
        <f t="shared" si="20"/>
        <v>1.1866421087372223</v>
      </c>
      <c r="AA65" s="27">
        <f t="shared" si="20"/>
        <v>0.7449807268669822</v>
      </c>
      <c r="AB65" s="27">
        <f t="shared" si="19"/>
        <v>0.7200913877135369</v>
      </c>
      <c r="AC65" s="27">
        <f t="shared" si="19"/>
        <v>1.0376548669955372</v>
      </c>
    </row>
    <row r="66" spans="1:29" ht="15" customHeight="1">
      <c r="A66" s="16" t="s">
        <v>26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>
        <f t="shared" si="20"/>
        <v>1.9082342352745898</v>
      </c>
      <c r="Y66" s="27">
        <f t="shared" si="20"/>
        <v>1.6929687772933264</v>
      </c>
      <c r="Z66" s="27">
        <f t="shared" si="20"/>
        <v>2.0256302335460394</v>
      </c>
      <c r="AA66" s="27">
        <f t="shared" si="20"/>
        <v>2.0365327170199463</v>
      </c>
      <c r="AB66" s="27">
        <f t="shared" si="19"/>
        <v>2.078496881199413</v>
      </c>
      <c r="AC66" s="27">
        <f t="shared" si="19"/>
        <v>2.3696321952159383</v>
      </c>
    </row>
    <row r="67" spans="1:29" ht="15" customHeight="1">
      <c r="A67" s="15" t="s">
        <v>18</v>
      </c>
      <c r="B67" s="27">
        <f aca="true" t="shared" si="21" ref="B67:X67">(B25/B$7)*100</f>
        <v>41.990950226244344</v>
      </c>
      <c r="C67" s="27">
        <f t="shared" si="21"/>
        <v>69.87951807228916</v>
      </c>
      <c r="D67" s="27">
        <f t="shared" si="21"/>
        <v>25.8727881396461</v>
      </c>
      <c r="E67" s="27">
        <f t="shared" si="21"/>
        <v>29.428044280442805</v>
      </c>
      <c r="F67" s="27">
        <f t="shared" si="21"/>
        <v>35.114061090346695</v>
      </c>
      <c r="G67" s="27">
        <f t="shared" si="21"/>
        <v>41.66666666666667</v>
      </c>
      <c r="H67" s="27">
        <f t="shared" si="21"/>
        <v>26.564368274212836</v>
      </c>
      <c r="I67" s="27">
        <f t="shared" si="21"/>
        <v>23.530213126665053</v>
      </c>
      <c r="J67" s="27">
        <f t="shared" si="21"/>
        <v>23.382002099436967</v>
      </c>
      <c r="K67" s="27">
        <f t="shared" si="21"/>
        <v>16.10273697406698</v>
      </c>
      <c r="L67" s="27">
        <f t="shared" si="21"/>
        <v>19.155556669758575</v>
      </c>
      <c r="M67" s="27">
        <f t="shared" si="21"/>
        <v>32.282590731965165</v>
      </c>
      <c r="N67" s="27">
        <f t="shared" si="21"/>
        <v>29.193110518259225</v>
      </c>
      <c r="O67" s="27">
        <f t="shared" si="21"/>
        <v>33.863594075882546</v>
      </c>
      <c r="P67" s="27">
        <f t="shared" si="21"/>
        <v>30.126041024394056</v>
      </c>
      <c r="Q67" s="27">
        <f t="shared" si="21"/>
        <v>15.939458612491894</v>
      </c>
      <c r="R67" s="27">
        <f t="shared" si="21"/>
        <v>15.068746199221176</v>
      </c>
      <c r="S67" s="27">
        <f t="shared" si="21"/>
        <v>16.254221898007458</v>
      </c>
      <c r="T67" s="27">
        <f t="shared" si="21"/>
        <v>15.226279751942046</v>
      </c>
      <c r="U67" s="27">
        <f t="shared" si="21"/>
        <v>11.427067008217449</v>
      </c>
      <c r="V67" s="27">
        <f t="shared" si="21"/>
        <v>9.677048692585824</v>
      </c>
      <c r="W67" s="27">
        <f t="shared" si="21"/>
        <v>13.154451647739215</v>
      </c>
      <c r="X67" s="27">
        <f t="shared" si="21"/>
        <v>14.1339891497233</v>
      </c>
      <c r="Y67" s="27">
        <f aca="true" t="shared" si="22" ref="Y67:AA77">(Y25/Y$7)*100</f>
        <v>17.127056872412442</v>
      </c>
      <c r="Z67" s="27">
        <f t="shared" si="22"/>
        <v>9.367017514730206</v>
      </c>
      <c r="AA67" s="27">
        <f t="shared" si="22"/>
        <v>12.379780056013443</v>
      </c>
      <c r="AB67" s="27">
        <f t="shared" si="19"/>
        <v>19.504307463036007</v>
      </c>
      <c r="AC67" s="27">
        <f t="shared" si="19"/>
        <v>15.493427863836457</v>
      </c>
    </row>
    <row r="68" spans="1:29" ht="15" customHeight="1">
      <c r="A68" s="17" t="s">
        <v>27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f>(X26/X$7)*100</f>
        <v>1.5403619165351932</v>
      </c>
      <c r="Y68" s="27">
        <f t="shared" si="22"/>
        <v>0.5291101093183118</v>
      </c>
      <c r="Z68" s="27">
        <f t="shared" si="22"/>
        <v>0.491540537685131</v>
      </c>
      <c r="AA68" s="27">
        <f t="shared" si="22"/>
        <v>0.6244390748999235</v>
      </c>
      <c r="AB68" s="27">
        <f t="shared" si="19"/>
        <v>0.3962058787415697</v>
      </c>
      <c r="AC68" s="27">
        <f t="shared" si="19"/>
        <v>1.0124793975337971</v>
      </c>
    </row>
    <row r="69" spans="1:29" ht="15" customHeight="1">
      <c r="A69" s="17" t="s">
        <v>28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>
        <f>(X27/X$7)*100</f>
        <v>12.593627233188107</v>
      </c>
      <c r="Y69" s="27">
        <f t="shared" si="22"/>
        <v>16.59794676309413</v>
      </c>
      <c r="Z69" s="27">
        <f t="shared" si="22"/>
        <v>8.875476977045075</v>
      </c>
      <c r="AA69" s="27">
        <f t="shared" si="22"/>
        <v>11.75534098111352</v>
      </c>
      <c r="AB69" s="27">
        <f t="shared" si="19"/>
        <v>19.108101584294435</v>
      </c>
      <c r="AC69" s="27">
        <f t="shared" si="19"/>
        <v>14.480948466302657</v>
      </c>
    </row>
    <row r="70" spans="1:29" ht="15" customHeight="1">
      <c r="A70" s="15" t="s">
        <v>19</v>
      </c>
      <c r="B70" s="27"/>
      <c r="C70" s="27"/>
      <c r="D70" s="27">
        <f aca="true" t="shared" si="23" ref="D70:X70">(D28/D$7)*100</f>
        <v>22.190339550454325</v>
      </c>
      <c r="E70" s="27">
        <f t="shared" si="23"/>
        <v>38.214944649446494</v>
      </c>
      <c r="F70" s="27">
        <f t="shared" si="23"/>
        <v>21.284959401984793</v>
      </c>
      <c r="G70" s="27">
        <f t="shared" si="23"/>
        <v>22.702725157859753</v>
      </c>
      <c r="H70" s="27">
        <f t="shared" si="23"/>
        <v>29.50805671012925</v>
      </c>
      <c r="I70" s="27">
        <f t="shared" si="23"/>
        <v>35.125030273674014</v>
      </c>
      <c r="J70" s="27">
        <f t="shared" si="23"/>
        <v>40.26656487578331</v>
      </c>
      <c r="K70" s="27">
        <f t="shared" si="23"/>
        <v>36.91225574603101</v>
      </c>
      <c r="L70" s="27">
        <f t="shared" si="23"/>
        <v>39.993047373127084</v>
      </c>
      <c r="M70" s="27">
        <f t="shared" si="23"/>
        <v>32.63399585355719</v>
      </c>
      <c r="N70" s="27">
        <f t="shared" si="23"/>
        <v>34.853537950024645</v>
      </c>
      <c r="O70" s="27">
        <f t="shared" si="23"/>
        <v>27.969869009170434</v>
      </c>
      <c r="P70" s="27">
        <f t="shared" si="23"/>
        <v>41.02976743580168</v>
      </c>
      <c r="Q70" s="27">
        <f t="shared" si="23"/>
        <v>40.14367660831352</v>
      </c>
      <c r="R70" s="27">
        <f t="shared" si="23"/>
        <v>52.40981858657111</v>
      </c>
      <c r="S70" s="27">
        <f t="shared" si="23"/>
        <v>59.04487411805598</v>
      </c>
      <c r="T70" s="27">
        <f t="shared" si="23"/>
        <v>67.51417956577893</v>
      </c>
      <c r="U70" s="27">
        <f t="shared" si="23"/>
        <v>70.32796876083471</v>
      </c>
      <c r="V70" s="27">
        <f t="shared" si="23"/>
        <v>68.79224858237055</v>
      </c>
      <c r="W70" s="27">
        <f t="shared" si="23"/>
        <v>71.50657059365837</v>
      </c>
      <c r="X70" s="27">
        <f t="shared" si="23"/>
        <v>70.0092352857044</v>
      </c>
      <c r="Y70" s="27">
        <f t="shared" si="22"/>
        <v>65.91764812862863</v>
      </c>
      <c r="Z70" s="27">
        <f t="shared" si="22"/>
        <v>65.54746146015736</v>
      </c>
      <c r="AA70" s="27">
        <f t="shared" si="22"/>
        <v>63.878718819847954</v>
      </c>
      <c r="AB70" s="27">
        <f t="shared" si="19"/>
        <v>63.09842543713354</v>
      </c>
      <c r="AC70" s="27">
        <f t="shared" si="19"/>
        <v>65.37901344064151</v>
      </c>
    </row>
    <row r="71" spans="1:29" ht="15" customHeight="1">
      <c r="A71" s="16" t="s">
        <v>29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f>(X29/X$7)*100</f>
        <v>53.54818559877279</v>
      </c>
      <c r="Y71" s="27">
        <f t="shared" si="22"/>
        <v>49.569640449434374</v>
      </c>
      <c r="Z71" s="27">
        <f t="shared" si="22"/>
        <v>48.6177914696441</v>
      </c>
      <c r="AA71" s="27">
        <f t="shared" si="22"/>
        <v>47.14969726569133</v>
      </c>
      <c r="AB71" s="27">
        <f t="shared" si="19"/>
        <v>46.441713922075216</v>
      </c>
      <c r="AC71" s="27">
        <f t="shared" si="19"/>
        <v>48.70903035622848</v>
      </c>
    </row>
    <row r="72" spans="1:29" ht="15" customHeight="1">
      <c r="A72" s="16" t="s">
        <v>30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f>(X30/X$7)*100</f>
        <v>16.461049686931627</v>
      </c>
      <c r="Y72" s="27">
        <f t="shared" si="22"/>
        <v>16.34800767919425</v>
      </c>
      <c r="Z72" s="27">
        <f t="shared" si="22"/>
        <v>16.929669990513272</v>
      </c>
      <c r="AA72" s="27">
        <f t="shared" si="22"/>
        <v>16.72902155415662</v>
      </c>
      <c r="AB72" s="27">
        <f t="shared" si="19"/>
        <v>16.65671151505833</v>
      </c>
      <c r="AC72" s="27">
        <f t="shared" si="19"/>
        <v>16.669983084413044</v>
      </c>
    </row>
    <row r="73" spans="1:29" ht="15" customHeight="1">
      <c r="A73" s="15" t="s">
        <v>16</v>
      </c>
      <c r="B73" s="27"/>
      <c r="C73" s="27"/>
      <c r="D73" s="27"/>
      <c r="E73" s="27"/>
      <c r="F73" s="27">
        <f>(F31/F$7)*100</f>
        <v>0.16754736435107617</v>
      </c>
      <c r="G73" s="27"/>
      <c r="H73" s="27"/>
      <c r="I73" s="27">
        <f aca="true" t="shared" si="24" ref="I73:X73">(I31/I$7)*100</f>
        <v>5.378118188423347</v>
      </c>
      <c r="J73" s="27">
        <f t="shared" si="24"/>
        <v>0.03435442313197824</v>
      </c>
      <c r="K73" s="27">
        <f t="shared" si="24"/>
        <v>0.0022687862758480047</v>
      </c>
      <c r="L73" s="27">
        <f t="shared" si="24"/>
        <v>0.0014038958108751785</v>
      </c>
      <c r="M73" s="27">
        <f t="shared" si="24"/>
        <v>0.0010299014333865373</v>
      </c>
      <c r="N73" s="27">
        <f t="shared" si="24"/>
        <v>0.0007315191884287954</v>
      </c>
      <c r="O73" s="27">
        <f t="shared" si="24"/>
        <v>2.79176321736251</v>
      </c>
      <c r="P73" s="27">
        <f t="shared" si="24"/>
        <v>5.0245438598014776</v>
      </c>
      <c r="Q73" s="27">
        <f t="shared" si="24"/>
        <v>26.117894964339744</v>
      </c>
      <c r="R73" s="27">
        <f t="shared" si="24"/>
        <v>14.188487350256281</v>
      </c>
      <c r="S73" s="27">
        <f t="shared" si="24"/>
        <v>5.22950119365202</v>
      </c>
      <c r="T73" s="27">
        <f t="shared" si="24"/>
        <v>2.4383434945299576</v>
      </c>
      <c r="U73" s="27">
        <f t="shared" si="24"/>
        <v>4.180794077678174</v>
      </c>
      <c r="V73" s="27">
        <f t="shared" si="24"/>
        <v>3.038805453897913</v>
      </c>
      <c r="W73" s="27">
        <f t="shared" si="24"/>
        <v>1.9867763636184044</v>
      </c>
      <c r="X73" s="27">
        <f t="shared" si="24"/>
        <v>2.018804224608207</v>
      </c>
      <c r="Y73" s="27">
        <f t="shared" si="22"/>
        <v>2.694002799605986</v>
      </c>
      <c r="Z73" s="27">
        <f t="shared" si="22"/>
        <v>1.3467314870646276</v>
      </c>
      <c r="AA73" s="27">
        <f t="shared" si="22"/>
        <v>1.3042336318542838</v>
      </c>
      <c r="AB73" s="27">
        <f aca="true" t="shared" si="25" ref="AB73:AC77">(AB31/AB$7)*100</f>
        <v>1.0646456417526806</v>
      </c>
      <c r="AC73" s="27">
        <f t="shared" si="25"/>
        <v>0.787466884720139</v>
      </c>
    </row>
    <row r="74" spans="1:29" ht="15" customHeight="1">
      <c r="A74" s="15" t="s">
        <v>15</v>
      </c>
      <c r="B74" s="27">
        <f>(B32/B$7)*100</f>
        <v>10.76923076923077</v>
      </c>
      <c r="C74" s="27"/>
      <c r="D74" s="27">
        <f>(D32/D$7)*100</f>
        <v>23.86417981826877</v>
      </c>
      <c r="E74" s="27">
        <f>(E32/E$7)*100</f>
        <v>18.42712177121771</v>
      </c>
      <c r="F74" s="27">
        <f>(F32/F$7)*100</f>
        <v>15.356360355715942</v>
      </c>
      <c r="G74" s="27"/>
      <c r="H74" s="27"/>
      <c r="I74" s="27">
        <f>(I32/I$7)*100</f>
        <v>0.14834100266408332</v>
      </c>
      <c r="J74" s="27">
        <f>(J32/J$7)*100</f>
        <v>0.01717721156598912</v>
      </c>
      <c r="K74" s="27">
        <f>(K32/K$7)*100</f>
        <v>11.012741345437746</v>
      </c>
      <c r="L74" s="27">
        <f>(L32/L$7)*100</f>
        <v>7.679644346394577</v>
      </c>
      <c r="M74" s="27"/>
      <c r="N74" s="27"/>
      <c r="O74" s="27"/>
      <c r="P74" s="27">
        <f>(P32/P$7)*100</f>
        <v>6.223458762841834</v>
      </c>
      <c r="Q74" s="27"/>
      <c r="R74" s="27"/>
      <c r="S74" s="27">
        <f>(S32/S$7)*100</f>
        <v>0.19463998222113524</v>
      </c>
      <c r="T74" s="27">
        <f>(T32/T$7)*100</f>
        <v>0.5306598648702859</v>
      </c>
      <c r="U74" s="27"/>
      <c r="V74" s="27">
        <f>(V32/V$7)*100</f>
        <v>4.4886787502876295</v>
      </c>
      <c r="W74" s="27"/>
      <c r="X74" s="27">
        <f>(X32/X$7)*100</f>
        <v>0</v>
      </c>
      <c r="Y74" s="27">
        <f t="shared" si="22"/>
        <v>0</v>
      </c>
      <c r="Z74" s="27">
        <f t="shared" si="22"/>
        <v>8.157933766827595</v>
      </c>
      <c r="AA74" s="27">
        <f t="shared" si="22"/>
        <v>8.97847244718365</v>
      </c>
      <c r="AB74" s="27">
        <f t="shared" si="25"/>
        <v>2.2442906314092013</v>
      </c>
      <c r="AC74" s="27">
        <f t="shared" si="25"/>
        <v>4.409421384556008</v>
      </c>
    </row>
    <row r="75" spans="1:29" ht="15" customHeight="1">
      <c r="A75" s="15" t="s">
        <v>12</v>
      </c>
      <c r="B75" s="27"/>
      <c r="C75" s="27"/>
      <c r="D75" s="27"/>
      <c r="E75" s="27">
        <f>(E33/E$7)*100</f>
        <v>2.098708487084871</v>
      </c>
      <c r="F75" s="27">
        <f>(F33/F$7)*100</f>
        <v>12.308287150405981</v>
      </c>
      <c r="G75" s="27">
        <f>(G33/G$7)*100</f>
        <v>18.270189431704885</v>
      </c>
      <c r="H75" s="27">
        <f>(H33/H$7)*100</f>
        <v>13.030234014689974</v>
      </c>
      <c r="I75" s="27"/>
      <c r="J75" s="27"/>
      <c r="K75" s="27"/>
      <c r="L75" s="27"/>
      <c r="M75" s="27">
        <f>(M33/M$7)*100</f>
        <v>4.298173209465322</v>
      </c>
      <c r="N75" s="27">
        <f>(N33/N$7)*100</f>
        <v>5.80950423753755</v>
      </c>
      <c r="O75" s="27">
        <f>(O33/O$7)*100</f>
        <v>0.6921924856876107</v>
      </c>
      <c r="P75" s="27"/>
      <c r="Q75" s="27"/>
      <c r="R75" s="27"/>
      <c r="S75" s="27"/>
      <c r="T75" s="27"/>
      <c r="U75" s="27"/>
      <c r="V75" s="27"/>
      <c r="W75" s="27"/>
      <c r="X75" s="27">
        <f>(X33/X$7)*100</f>
        <v>0</v>
      </c>
      <c r="Y75" s="27">
        <f t="shared" si="22"/>
        <v>0</v>
      </c>
      <c r="Z75" s="27">
        <f t="shared" si="22"/>
        <v>0.0033646602923027014</v>
      </c>
      <c r="AA75" s="27">
        <f t="shared" si="22"/>
        <v>0</v>
      </c>
      <c r="AB75" s="27">
        <f t="shared" si="25"/>
        <v>0</v>
      </c>
      <c r="AC75" s="27">
        <f t="shared" si="25"/>
        <v>0</v>
      </c>
    </row>
    <row r="76" spans="1:30" ht="15" customHeight="1">
      <c r="A76" s="15" t="s">
        <v>22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>
        <f>(X34/X$7)*100</f>
        <v>0</v>
      </c>
      <c r="Y76" s="27">
        <f t="shared" si="22"/>
        <v>0.03319389283758602</v>
      </c>
      <c r="Z76" s="27">
        <f t="shared" si="22"/>
        <v>0</v>
      </c>
      <c r="AA76" s="27">
        <f t="shared" si="22"/>
        <v>0</v>
      </c>
      <c r="AB76" s="27">
        <f t="shared" si="25"/>
        <v>0.8252153312303003</v>
      </c>
      <c r="AC76" s="27">
        <f t="shared" si="25"/>
        <v>0.08304304732777419</v>
      </c>
      <c r="AD76" s="1" t="s">
        <v>5</v>
      </c>
    </row>
    <row r="77" spans="1:29" ht="15" customHeight="1">
      <c r="A77" s="15" t="s">
        <v>23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>
        <f>(U35/U$7)*100</f>
        <v>0.8776980510628968</v>
      </c>
      <c r="V77" s="27">
        <f>(V35/V$7)*100</f>
        <v>0.3559426118384701</v>
      </c>
      <c r="W77" s="27">
        <f>(W35/W$7)*100</f>
        <v>0.11228447420611824</v>
      </c>
      <c r="X77" s="27">
        <f>(X35/X$7)*100</f>
        <v>0.06643603209955057</v>
      </c>
      <c r="Y77" s="27">
        <f t="shared" si="22"/>
        <v>0.15012128408475017</v>
      </c>
      <c r="Z77" s="27">
        <f t="shared" si="22"/>
        <v>0.23774754298431308</v>
      </c>
      <c r="AA77" s="27">
        <f t="shared" si="22"/>
        <v>0</v>
      </c>
      <c r="AB77" s="27">
        <f t="shared" si="25"/>
        <v>0</v>
      </c>
      <c r="AC77" s="27">
        <f t="shared" si="25"/>
        <v>0.03208279454805321</v>
      </c>
    </row>
    <row r="78" spans="1:29" ht="15" customHeight="1">
      <c r="A78" s="1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s="2" customFormat="1" ht="15" customHeight="1">
      <c r="A79" s="24" t="s">
        <v>32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2"/>
      <c r="S79" s="22"/>
      <c r="T79" s="22"/>
      <c r="U79" s="22"/>
      <c r="V79" s="1"/>
      <c r="W79" s="1"/>
      <c r="AC79" s="2" t="s">
        <v>5</v>
      </c>
    </row>
    <row r="80" ht="15" customHeight="1">
      <c r="A80" s="24" t="s">
        <v>40</v>
      </c>
    </row>
    <row r="81" ht="15" customHeight="1"/>
    <row r="82" ht="15" customHeight="1"/>
    <row r="83" ht="15" customHeight="1"/>
    <row r="84" spans="1:30" s="34" customFormat="1" ht="15" customHeight="1" hidden="1">
      <c r="A84" s="31" t="s">
        <v>41</v>
      </c>
      <c r="B84" s="32">
        <v>0.11802941762158524</v>
      </c>
      <c r="C84" s="32">
        <v>0.14910143807090018</v>
      </c>
      <c r="D84" s="32">
        <v>0.2420283761864577</v>
      </c>
      <c r="E84" s="32">
        <v>0.45089207001707926</v>
      </c>
      <c r="F84" s="32">
        <v>0.7187093607688491</v>
      </c>
      <c r="G84" s="32">
        <v>1.1409077767375149</v>
      </c>
      <c r="H84" s="32">
        <v>1.9356950257899364</v>
      </c>
      <c r="I84" s="32">
        <v>4.677871763438514</v>
      </c>
      <c r="J84" s="32">
        <v>9.401126265783308</v>
      </c>
      <c r="K84" s="32">
        <v>11.918350345260333</v>
      </c>
      <c r="L84" s="32">
        <v>15.266164431478533</v>
      </c>
      <c r="M84" s="32">
        <v>18.85408949051557</v>
      </c>
      <c r="N84" s="32">
        <v>21.65692959197304</v>
      </c>
      <c r="O84" s="32">
        <v>23.74698812277574</v>
      </c>
      <c r="P84" s="32">
        <v>25.755145102829825</v>
      </c>
      <c r="Q84" s="32">
        <v>35.5427598739351</v>
      </c>
      <c r="R84" s="32">
        <v>46.378983283324075</v>
      </c>
      <c r="S84" s="32">
        <v>54.60034026311889</v>
      </c>
      <c r="T84" s="32">
        <v>63.03412209646774</v>
      </c>
      <c r="U84" s="32">
        <v>72.53228596768676</v>
      </c>
      <c r="V84" s="32">
        <v>81.3499348748106</v>
      </c>
      <c r="W84" s="32">
        <v>86.15007751691425</v>
      </c>
      <c r="X84" s="32">
        <v>92.10814646624468</v>
      </c>
      <c r="Y84" s="32">
        <v>100</v>
      </c>
      <c r="Z84" s="32">
        <v>109.07501186969668</v>
      </c>
      <c r="AA84" s="32">
        <v>114.08689293544731</v>
      </c>
      <c r="AB84" s="32">
        <v>121.74281048553523</v>
      </c>
      <c r="AC84" s="33">
        <v>127.19874043837436</v>
      </c>
      <c r="AD84" s="34">
        <v>135.63737459298054</v>
      </c>
    </row>
    <row r="85" spans="1:29" ht="15" customHeight="1">
      <c r="A85" s="43" t="s">
        <v>36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5" customHeight="1">
      <c r="A86" s="44" t="s">
        <v>46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35"/>
      <c r="V89" s="35"/>
      <c r="W89" s="35"/>
    </row>
    <row r="90" spans="1:29" s="26" customFormat="1" ht="15" customHeight="1">
      <c r="A90" s="7" t="s">
        <v>2</v>
      </c>
      <c r="B90" s="8">
        <f aca="true" t="shared" si="26" ref="B90:AC97">B7/B$84*100</f>
        <v>936207.2797332157</v>
      </c>
      <c r="C90" s="8">
        <f t="shared" si="26"/>
        <v>1503003.6121679575</v>
      </c>
      <c r="D90" s="8">
        <f t="shared" si="26"/>
        <v>1727896.565639974</v>
      </c>
      <c r="E90" s="8">
        <f t="shared" si="26"/>
        <v>1923298.4070160105</v>
      </c>
      <c r="F90" s="8">
        <f t="shared" si="26"/>
        <v>2159148.1685168827</v>
      </c>
      <c r="G90" s="8">
        <f t="shared" si="26"/>
        <v>2109898.8446581666</v>
      </c>
      <c r="H90" s="8">
        <f t="shared" si="26"/>
        <v>1814645.3615886862</v>
      </c>
      <c r="I90" s="8">
        <f t="shared" si="26"/>
        <v>1412266.161640973</v>
      </c>
      <c r="J90" s="8">
        <f t="shared" si="26"/>
        <v>1671980.5218667942</v>
      </c>
      <c r="K90" s="8">
        <f t="shared" si="26"/>
        <v>1590225.5304600224</v>
      </c>
      <c r="L90" s="8">
        <f t="shared" si="26"/>
        <v>1959676.913888878</v>
      </c>
      <c r="M90" s="8">
        <f t="shared" si="26"/>
        <v>2312304.9788180385</v>
      </c>
      <c r="N90" s="8">
        <f t="shared" si="26"/>
        <v>2714225.0128470184</v>
      </c>
      <c r="O90" s="8">
        <f t="shared" si="26"/>
        <v>3269654.349366992</v>
      </c>
      <c r="P90" s="8">
        <f t="shared" si="26"/>
        <v>7153584.235864259</v>
      </c>
      <c r="Q90" s="8">
        <f t="shared" si="26"/>
        <v>6248698.772626031</v>
      </c>
      <c r="R90" s="8">
        <f t="shared" si="26"/>
        <v>5726302.928582987</v>
      </c>
      <c r="S90" s="8">
        <f t="shared" si="26"/>
        <v>6323499.770077764</v>
      </c>
      <c r="T90" s="8">
        <f t="shared" si="26"/>
        <v>6933452.843701788</v>
      </c>
      <c r="U90" s="8">
        <f t="shared" si="26"/>
        <v>7846101.7008830095</v>
      </c>
      <c r="V90" s="8">
        <f t="shared" si="26"/>
        <v>8387234.741490487</v>
      </c>
      <c r="W90" s="8">
        <f t="shared" si="26"/>
        <v>9222942.63454378</v>
      </c>
      <c r="X90" s="8">
        <f t="shared" si="26"/>
        <v>9716324.119365245</v>
      </c>
      <c r="Y90" s="8">
        <f t="shared" si="26"/>
        <v>10138009.472</v>
      </c>
      <c r="Z90" s="8">
        <f t="shared" si="26"/>
        <v>9977020.150133368</v>
      </c>
      <c r="AA90" s="8">
        <f t="shared" si="26"/>
        <v>10867024.551203229</v>
      </c>
      <c r="AB90" s="8">
        <f t="shared" si="26"/>
        <v>11364435.193192653</v>
      </c>
      <c r="AC90" s="8">
        <f t="shared" si="26"/>
        <v>11857459.396232964</v>
      </c>
    </row>
    <row r="91" spans="1:29" ht="15" customHeight="1">
      <c r="A91" s="15" t="s">
        <v>6</v>
      </c>
      <c r="B91" s="11">
        <f t="shared" si="26"/>
        <v>140642.90356173198</v>
      </c>
      <c r="C91" s="11">
        <f t="shared" si="26"/>
        <v>150903.97712529695</v>
      </c>
      <c r="D91" s="11">
        <f t="shared" si="26"/>
        <v>114449.38992880748</v>
      </c>
      <c r="E91" s="11">
        <f t="shared" si="26"/>
        <v>74740.72453463971</v>
      </c>
      <c r="F91" s="11">
        <f t="shared" si="26"/>
        <v>22540.404903965395</v>
      </c>
      <c r="G91" s="11">
        <f t="shared" si="26"/>
        <v>10605.589905435283</v>
      </c>
      <c r="H91" s="11">
        <f t="shared" si="26"/>
        <v>27432.00725968207</v>
      </c>
      <c r="I91" s="11">
        <f t="shared" si="26"/>
        <v>10239.699252634204</v>
      </c>
      <c r="J91" s="11">
        <f t="shared" si="26"/>
        <v>11392.252052799799</v>
      </c>
      <c r="K91" s="11">
        <f t="shared" si="26"/>
        <v>16590.299351170903</v>
      </c>
      <c r="L91" s="11">
        <f t="shared" si="26"/>
        <v>21651.148949925733</v>
      </c>
      <c r="M91" s="11">
        <f t="shared" si="26"/>
        <v>40470.79549419994</v>
      </c>
      <c r="N91" s="11">
        <f t="shared" si="26"/>
        <v>55166.638231248646</v>
      </c>
      <c r="O91" s="11">
        <f t="shared" si="26"/>
        <v>70655.23389009383</v>
      </c>
      <c r="P91" s="11">
        <f t="shared" si="26"/>
        <v>76668.17609127128</v>
      </c>
      <c r="Q91" s="11">
        <f t="shared" si="26"/>
        <v>59418.57096890045</v>
      </c>
      <c r="R91" s="11">
        <f t="shared" si="26"/>
        <v>47441.27068415333</v>
      </c>
      <c r="S91" s="11">
        <f t="shared" si="26"/>
        <v>57303.47988533354</v>
      </c>
      <c r="T91" s="11">
        <f t="shared" si="26"/>
        <v>58067.19564362916</v>
      </c>
      <c r="U91" s="11">
        <f t="shared" si="26"/>
        <v>72852.55013683288</v>
      </c>
      <c r="V91" s="11">
        <f t="shared" si="26"/>
        <v>78949.31704473542</v>
      </c>
      <c r="W91" s="11">
        <f t="shared" si="26"/>
        <v>89938.08738568766</v>
      </c>
      <c r="X91" s="11">
        <f t="shared" si="26"/>
        <v>107748.56927163427</v>
      </c>
      <c r="Y91" s="11">
        <f t="shared" si="26"/>
        <v>96608</v>
      </c>
      <c r="Z91" s="11">
        <f t="shared" si="26"/>
        <v>96674.7490488201</v>
      </c>
      <c r="AA91" s="11">
        <f t="shared" si="26"/>
        <v>493401.3272834976</v>
      </c>
      <c r="AB91" s="11">
        <f t="shared" si="26"/>
        <v>638213.8681547163</v>
      </c>
      <c r="AC91" s="11">
        <f t="shared" si="26"/>
        <v>672247.3800078835</v>
      </c>
    </row>
    <row r="92" spans="1:29" ht="15" customHeight="1">
      <c r="A92" s="15" t="s">
        <v>7</v>
      </c>
      <c r="B92" s="11">
        <f t="shared" si="26"/>
        <v>39820.58112892411</v>
      </c>
      <c r="C92" s="11">
        <f t="shared" si="26"/>
        <v>45606.53530897864</v>
      </c>
      <c r="D92" s="11">
        <f t="shared" si="26"/>
        <v>77263.66756926714</v>
      </c>
      <c r="E92" s="11">
        <f t="shared" si="26"/>
        <v>24396.082192315633</v>
      </c>
      <c r="F92" s="11">
        <f t="shared" si="26"/>
        <v>41045.79905351723</v>
      </c>
      <c r="G92" s="11">
        <f t="shared" si="26"/>
        <v>17266.95216008885</v>
      </c>
      <c r="H92" s="11">
        <f t="shared" si="26"/>
        <v>31306.584556247333</v>
      </c>
      <c r="I92" s="11">
        <f t="shared" si="26"/>
        <v>21591.015125596132</v>
      </c>
      <c r="J92" s="11">
        <f t="shared" si="26"/>
        <v>21178.31357341214</v>
      </c>
      <c r="K92" s="11">
        <f t="shared" si="26"/>
        <v>31349.053281403503</v>
      </c>
      <c r="L92" s="11">
        <f t="shared" si="26"/>
        <v>42114.70424583473</v>
      </c>
      <c r="M92" s="11">
        <f t="shared" si="26"/>
        <v>48957.01807633455</v>
      </c>
      <c r="N92" s="11">
        <f t="shared" si="26"/>
        <v>130588.22526015999</v>
      </c>
      <c r="O92" s="11">
        <f t="shared" si="26"/>
        <v>152404.54837002564</v>
      </c>
      <c r="P92" s="11">
        <f t="shared" si="26"/>
        <v>162452.97719329435</v>
      </c>
      <c r="Q92" s="11">
        <f t="shared" si="26"/>
        <v>115520.010673426</v>
      </c>
      <c r="R92" s="11">
        <f t="shared" si="26"/>
        <v>89995.37084506887</v>
      </c>
      <c r="S92" s="11">
        <f t="shared" si="26"/>
        <v>126056.53676940738</v>
      </c>
      <c r="T92" s="11">
        <f t="shared" si="26"/>
        <v>106184.32806530781</v>
      </c>
      <c r="U92" s="11">
        <f t="shared" si="26"/>
        <v>144079.0037233303</v>
      </c>
      <c r="V92" s="11">
        <f t="shared" si="26"/>
        <v>126785.96873952338</v>
      </c>
      <c r="W92" s="11">
        <f t="shared" si="26"/>
        <v>149161.77872825525</v>
      </c>
      <c r="X92" s="11">
        <f t="shared" si="26"/>
        <v>189563.50409677147</v>
      </c>
      <c r="Y92" s="11">
        <f t="shared" si="26"/>
        <v>175712</v>
      </c>
      <c r="Z92" s="11">
        <f t="shared" si="26"/>
        <v>177170.67061231151</v>
      </c>
      <c r="AA92" s="11">
        <f t="shared" si="26"/>
        <v>242602.13849158486</v>
      </c>
      <c r="AB92" s="11">
        <f t="shared" si="26"/>
        <v>227873.82589049183</v>
      </c>
      <c r="AC92" s="11">
        <f t="shared" si="26"/>
        <v>251454.2195132508</v>
      </c>
    </row>
    <row r="93" spans="1:29" ht="15" customHeight="1">
      <c r="A93" s="15" t="s">
        <v>8</v>
      </c>
      <c r="B93" s="11">
        <f t="shared" si="26"/>
        <v>139795.65715473358</v>
      </c>
      <c r="C93" s="11">
        <f t="shared" si="26"/>
        <v>33534.217138954875</v>
      </c>
      <c r="D93" s="11">
        <f t="shared" si="26"/>
        <v>26856.3550374458</v>
      </c>
      <c r="E93" s="11">
        <f t="shared" si="26"/>
        <v>5544.564134617189</v>
      </c>
      <c r="F93" s="11">
        <f t="shared" si="26"/>
        <v>88770.2365970983</v>
      </c>
      <c r="G93" s="11">
        <f t="shared" si="26"/>
        <v>68191.31360684834</v>
      </c>
      <c r="H93" s="11">
        <f t="shared" si="26"/>
        <v>122901.59184705016</v>
      </c>
      <c r="I93" s="11">
        <f t="shared" si="26"/>
        <v>86257.17428889147</v>
      </c>
      <c r="J93" s="11">
        <f t="shared" si="26"/>
        <v>51685.29666158191</v>
      </c>
      <c r="K93" s="11">
        <f t="shared" si="26"/>
        <v>75633.70549502925</v>
      </c>
      <c r="L93" s="11">
        <f t="shared" si="26"/>
        <v>124375.05232714878</v>
      </c>
      <c r="M93" s="11">
        <f t="shared" si="26"/>
        <v>73084.88700518625</v>
      </c>
      <c r="N93" s="11">
        <f t="shared" si="26"/>
        <v>36983.08186294615</v>
      </c>
      <c r="O93" s="11">
        <f t="shared" si="26"/>
        <v>16475.731489702182</v>
      </c>
      <c r="P93" s="11">
        <f t="shared" si="26"/>
        <v>369219.4302161075</v>
      </c>
      <c r="Q93" s="11">
        <f t="shared" si="26"/>
        <v>229416.62462119947</v>
      </c>
      <c r="R93" s="11">
        <f t="shared" si="26"/>
        <v>95244.92318028666</v>
      </c>
      <c r="S93" s="11">
        <f t="shared" si="26"/>
        <v>152622.6056438863</v>
      </c>
      <c r="T93" s="11">
        <f t="shared" si="26"/>
        <v>141554.19165423748</v>
      </c>
      <c r="U93" s="11">
        <f t="shared" si="26"/>
        <v>180987.19797482024</v>
      </c>
      <c r="V93" s="11">
        <f t="shared" si="26"/>
        <v>159167.13049526146</v>
      </c>
      <c r="W93" s="11">
        <f t="shared" si="26"/>
        <v>167877.1698976183</v>
      </c>
      <c r="X93" s="11">
        <f t="shared" si="26"/>
        <v>101986.78792697882</v>
      </c>
      <c r="Y93" s="11">
        <f t="shared" si="26"/>
        <v>96054</v>
      </c>
      <c r="Z93" s="11">
        <f t="shared" si="26"/>
        <v>106561.91276775078</v>
      </c>
      <c r="AA93" s="11">
        <f t="shared" si="26"/>
        <v>243702.457702408</v>
      </c>
      <c r="AB93" s="11">
        <f t="shared" si="26"/>
        <v>254292.0594368755</v>
      </c>
      <c r="AC93" s="11">
        <f t="shared" si="26"/>
        <v>354321.35447784</v>
      </c>
    </row>
    <row r="94" spans="1:29" ht="15" customHeight="1">
      <c r="A94" s="15" t="s">
        <v>9</v>
      </c>
      <c r="B94" s="11">
        <f t="shared" si="26"/>
        <v>46598.55238491119</v>
      </c>
      <c r="C94" s="11">
        <f t="shared" si="26"/>
        <v>42923.79793786224</v>
      </c>
      <c r="D94" s="11">
        <f t="shared" si="26"/>
        <v>33467.1501235863</v>
      </c>
      <c r="E94" s="11">
        <f t="shared" si="26"/>
        <v>294970.81196163443</v>
      </c>
      <c r="F94" s="11">
        <f t="shared" si="26"/>
        <v>44802.53320417813</v>
      </c>
      <c r="G94" s="11">
        <f t="shared" si="26"/>
        <v>78709.25400893293</v>
      </c>
      <c r="H94" s="11">
        <f t="shared" si="26"/>
        <v>24487.328514292465</v>
      </c>
      <c r="I94" s="11">
        <f t="shared" si="26"/>
        <v>28089.69690597358</v>
      </c>
      <c r="J94" s="11">
        <f t="shared" si="26"/>
        <v>35527.658129179574</v>
      </c>
      <c r="K94" s="11">
        <f t="shared" si="26"/>
        <v>46972.02077321311</v>
      </c>
      <c r="L94" s="11">
        <f t="shared" si="26"/>
        <v>92467.2340807012</v>
      </c>
      <c r="M94" s="11">
        <f t="shared" si="26"/>
        <v>61521.9313870076</v>
      </c>
      <c r="N94" s="11">
        <f t="shared" si="26"/>
        <v>68372.57302387056</v>
      </c>
      <c r="O94" s="11">
        <f t="shared" si="26"/>
        <v>128835.2436183552</v>
      </c>
      <c r="P94" s="11">
        <f t="shared" si="26"/>
        <v>2009447.0364414144</v>
      </c>
      <c r="Q94" s="11">
        <f t="shared" si="26"/>
        <v>91382.88674037061</v>
      </c>
      <c r="R94" s="11">
        <f t="shared" si="26"/>
        <v>42724.21169509478</v>
      </c>
      <c r="S94" s="11">
        <f t="shared" si="26"/>
        <v>45103.68045569624</v>
      </c>
      <c r="T94" s="11">
        <f t="shared" si="26"/>
        <v>43786.682644298555</v>
      </c>
      <c r="U94" s="11">
        <f t="shared" si="26"/>
        <v>74933.95151534805</v>
      </c>
      <c r="V94" s="11">
        <f t="shared" si="26"/>
        <v>55346.69581394034</v>
      </c>
      <c r="W94" s="11">
        <f t="shared" si="26"/>
        <v>83588.72803783792</v>
      </c>
      <c r="X94" s="11">
        <f t="shared" si="26"/>
        <v>66879.58922566683</v>
      </c>
      <c r="Y94" s="11">
        <f t="shared" si="26"/>
        <v>129845</v>
      </c>
      <c r="Z94" s="11">
        <f t="shared" si="26"/>
        <v>55298.87731945083</v>
      </c>
      <c r="AA94" s="11">
        <f t="shared" si="26"/>
        <v>56457.9228539821</v>
      </c>
      <c r="AB94" s="11">
        <f t="shared" si="26"/>
        <v>57139.554871920016</v>
      </c>
      <c r="AC94" s="11">
        <f t="shared" si="26"/>
        <v>72090.02202692875</v>
      </c>
    </row>
    <row r="95" spans="1:29" ht="15" customHeight="1">
      <c r="A95" s="15" t="s">
        <v>10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>
        <f>R12/R$84*100</f>
        <v>26529.18009184558</v>
      </c>
      <c r="S95" s="11"/>
      <c r="T95" s="11"/>
      <c r="U95" s="11"/>
      <c r="V95" s="11">
        <f>V12/V$84*100</f>
        <v>427.3205633599585</v>
      </c>
      <c r="W95" s="11"/>
      <c r="X95" s="11">
        <f t="shared" si="26"/>
        <v>124737.34887511334</v>
      </c>
      <c r="Y95" s="11">
        <f t="shared" si="26"/>
        <v>3822.9999999999995</v>
      </c>
      <c r="Z95" s="11">
        <f t="shared" si="26"/>
        <v>770.8291620489723</v>
      </c>
      <c r="AA95" s="11">
        <f t="shared" si="26"/>
        <v>798.6833338651545</v>
      </c>
      <c r="AB95" s="11">
        <f t="shared" si="26"/>
        <v>11912.9827397267</v>
      </c>
      <c r="AC95" s="11">
        <f t="shared" si="26"/>
        <v>1713.460363277678</v>
      </c>
    </row>
    <row r="96" spans="1:29" ht="15" customHeight="1">
      <c r="A96" s="15" t="s">
        <v>17</v>
      </c>
      <c r="B96" s="11">
        <f aca="true" t="shared" si="27" ref="B96:Q96">B13/B$84*100</f>
        <v>314328.4169964009</v>
      </c>
      <c r="C96" s="11">
        <f t="shared" si="27"/>
        <v>1127420.380211663</v>
      </c>
      <c r="D96" s="11">
        <f t="shared" si="27"/>
        <v>1027565.4612019648</v>
      </c>
      <c r="E96" s="11">
        <f t="shared" si="27"/>
        <v>1236216.0194542485</v>
      </c>
      <c r="F96" s="11">
        <f t="shared" si="27"/>
        <v>1479596.702152889</v>
      </c>
      <c r="G96" s="11">
        <f t="shared" si="27"/>
        <v>1394766.5468197658</v>
      </c>
      <c r="H96" s="11">
        <f t="shared" si="27"/>
        <v>1087413.0335386964</v>
      </c>
      <c r="I96" s="11">
        <f t="shared" si="27"/>
        <v>1213244.0321169137</v>
      </c>
      <c r="J96" s="11">
        <f t="shared" si="27"/>
        <v>1484864.643378651</v>
      </c>
      <c r="K96" s="11">
        <f t="shared" si="27"/>
        <v>1358462.2477924272</v>
      </c>
      <c r="L96" s="11">
        <f t="shared" si="27"/>
        <v>1606691.7207719644</v>
      </c>
      <c r="M96" s="11">
        <f t="shared" si="27"/>
        <v>1914674.5335095392</v>
      </c>
      <c r="N96" s="11">
        <f t="shared" si="27"/>
        <v>2284434.632799336</v>
      </c>
      <c r="O96" s="11">
        <f t="shared" si="27"/>
        <v>2284961.306228065</v>
      </c>
      <c r="P96" s="11">
        <f t="shared" si="27"/>
        <v>2294768.667154828</v>
      </c>
      <c r="Q96" s="11">
        <f t="shared" si="27"/>
        <v>2041470.6189771926</v>
      </c>
      <c r="R96" s="11">
        <f>R13/R$84*100</f>
        <v>2357841.068484983</v>
      </c>
      <c r="S96" s="11">
        <f>S13/S$84*100</f>
        <v>2594298.292233915</v>
      </c>
      <c r="T96" s="11">
        <f>T13/T$84*100</f>
        <v>2800486.3100947673</v>
      </c>
      <c r="U96" s="11">
        <f>U13/U$84*100</f>
        <v>3030018.6926124142</v>
      </c>
      <c r="V96" s="11">
        <f>V13/V$84*100</f>
        <v>3621195.8405785495</v>
      </c>
      <c r="W96" s="11">
        <f>W13/W$84*100</f>
        <v>3692240.4781069234</v>
      </c>
      <c r="X96" s="11">
        <f t="shared" si="26"/>
        <v>3574596.5110769183</v>
      </c>
      <c r="Y96" s="11">
        <f t="shared" si="26"/>
        <v>3988657</v>
      </c>
      <c r="Z96" s="11">
        <f t="shared" si="26"/>
        <v>4062368.790106942</v>
      </c>
      <c r="AA96" s="11">
        <f t="shared" si="26"/>
        <v>4327685.987375989</v>
      </c>
      <c r="AB96" s="11">
        <f t="shared" si="26"/>
        <v>4523222.010431797</v>
      </c>
      <c r="AC96" s="11">
        <f t="shared" si="26"/>
        <v>4695075.894162153</v>
      </c>
    </row>
    <row r="97" spans="1:29" ht="15" customHeight="1">
      <c r="A97" s="15" t="s">
        <v>11</v>
      </c>
      <c r="B97" s="11"/>
      <c r="C97" s="11">
        <f>C14/C$84*100</f>
        <v>22803.26765448932</v>
      </c>
      <c r="D97" s="11"/>
      <c r="E97" s="11"/>
      <c r="F97" s="11"/>
      <c r="G97" s="11">
        <f>G14/G$84*100</f>
        <v>124900.54227475436</v>
      </c>
      <c r="H97" s="11">
        <f>H14/H$84*100</f>
        <v>183241.67561222654</v>
      </c>
      <c r="I97" s="11"/>
      <c r="J97" s="11"/>
      <c r="K97" s="11"/>
      <c r="L97" s="11"/>
      <c r="M97" s="11">
        <f aca="true" t="shared" si="28" ref="M97:Q98">M14/M$84*100</f>
        <v>94289.62352673056</v>
      </c>
      <c r="N97" s="11">
        <f t="shared" si="28"/>
        <v>86122.08817870927</v>
      </c>
      <c r="O97" s="11">
        <f t="shared" si="28"/>
        <v>548543.2060963775</v>
      </c>
      <c r="P97" s="11">
        <f t="shared" si="28"/>
        <v>1490964.2266306174</v>
      </c>
      <c r="Q97" s="11">
        <f t="shared" si="28"/>
        <v>1342518.143476883</v>
      </c>
      <c r="R97" s="11">
        <f>R14/R$84*100</f>
        <v>142956.99324620469</v>
      </c>
      <c r="S97" s="11">
        <f>S14/S$84*100</f>
        <v>298006.21977059</v>
      </c>
      <c r="T97" s="11"/>
      <c r="U97" s="11">
        <f>U14/U$84*100</f>
        <v>119992.0116109029</v>
      </c>
      <c r="V97" s="11"/>
      <c r="W97" s="11">
        <f>W14/W$84*100</f>
        <v>7411.462861129065</v>
      </c>
      <c r="X97" s="11">
        <f t="shared" si="26"/>
        <v>316176.616480635</v>
      </c>
      <c r="Y97" s="11">
        <f t="shared" si="26"/>
        <v>209742.545</v>
      </c>
      <c r="Z97" s="11">
        <f t="shared" si="26"/>
        <v>0</v>
      </c>
      <c r="AA97" s="11">
        <f t="shared" si="26"/>
        <v>0</v>
      </c>
      <c r="AB97" s="11">
        <f t="shared" si="26"/>
        <v>0</v>
      </c>
      <c r="AC97" s="11">
        <f t="shared" si="26"/>
        <v>0</v>
      </c>
    </row>
    <row r="98" spans="1:29" ht="15" customHeight="1">
      <c r="A98" s="15" t="s">
        <v>12</v>
      </c>
      <c r="B98" s="11"/>
      <c r="C98" s="11"/>
      <c r="D98" s="11"/>
      <c r="E98" s="11"/>
      <c r="F98" s="11">
        <f>F15/F$84*100</f>
        <v>19201.085658933484</v>
      </c>
      <c r="G98" s="11"/>
      <c r="H98" s="11"/>
      <c r="I98" s="11"/>
      <c r="J98" s="11"/>
      <c r="K98" s="11">
        <f>K15/K$84*100</f>
        <v>61218.20376677833</v>
      </c>
      <c r="L98" s="11">
        <f>L15/L$84*100</f>
        <v>72377.0535133027</v>
      </c>
      <c r="M98" s="11">
        <f t="shared" si="28"/>
        <v>79306.18981904027</v>
      </c>
      <c r="N98" s="11">
        <f t="shared" si="28"/>
        <v>52557.773490748164</v>
      </c>
      <c r="O98" s="11">
        <f t="shared" si="28"/>
        <v>67779.07967437274</v>
      </c>
      <c r="P98" s="11">
        <f t="shared" si="28"/>
        <v>750063.7221367257</v>
      </c>
      <c r="Q98" s="11">
        <f t="shared" si="28"/>
        <v>255641.37484616853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 customHeight="1">
      <c r="A99" s="15" t="s">
        <v>13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f>Q16/Q$84*100</f>
        <v>2113330.542321891</v>
      </c>
      <c r="R99" s="11">
        <f aca="true" t="shared" si="29" ref="R99:AB100">R16/R$84*100</f>
        <v>2918194.630813815</v>
      </c>
      <c r="S99" s="11">
        <f t="shared" si="29"/>
        <v>3043439.7917524604</v>
      </c>
      <c r="T99" s="11">
        <f t="shared" si="29"/>
        <v>3783374.135599547</v>
      </c>
      <c r="U99" s="11">
        <f t="shared" si="29"/>
        <v>4217581.819167864</v>
      </c>
      <c r="V99" s="11">
        <f t="shared" si="29"/>
        <v>4321596.620095862</v>
      </c>
      <c r="W99" s="11">
        <f t="shared" si="29"/>
        <v>4996355.726035074</v>
      </c>
      <c r="X99" s="11">
        <f t="shared" si="29"/>
        <v>5181081.188892332</v>
      </c>
      <c r="Y99" s="11">
        <f t="shared" si="29"/>
        <v>5437567.927</v>
      </c>
      <c r="Z99" s="11">
        <f t="shared" si="29"/>
        <v>5478174.321116043</v>
      </c>
      <c r="AA99" s="11">
        <f t="shared" si="29"/>
        <v>5500733.483513195</v>
      </c>
      <c r="AB99" s="11">
        <f t="shared" si="29"/>
        <v>5651780.891667125</v>
      </c>
      <c r="AC99" s="11">
        <f>AC16/AC$84*100</f>
        <v>5810557.065681632</v>
      </c>
    </row>
    <row r="100" spans="1:29" ht="15" customHeight="1">
      <c r="A100" s="15" t="s">
        <v>14</v>
      </c>
      <c r="B100" s="11"/>
      <c r="C100" s="11"/>
      <c r="D100" s="11">
        <f aca="true" t="shared" si="30" ref="D100:J100">D17/D$84*100</f>
        <v>375575.79583135736</v>
      </c>
      <c r="E100" s="11">
        <f t="shared" si="30"/>
        <v>236420.21470007693</v>
      </c>
      <c r="F100" s="11">
        <f t="shared" si="30"/>
        <v>240848.40054792652</v>
      </c>
      <c r="G100" s="11">
        <f t="shared" si="30"/>
        <v>365498.42897243914</v>
      </c>
      <c r="H100" s="11">
        <f t="shared" si="30"/>
        <v>337863.140260491</v>
      </c>
      <c r="I100" s="11">
        <f t="shared" si="30"/>
        <v>52844.543950964</v>
      </c>
      <c r="J100" s="11">
        <f t="shared" si="30"/>
        <v>67332.35807116967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>
        <f t="shared" si="29"/>
        <v>5656.474141498574</v>
      </c>
      <c r="V100" s="11">
        <f t="shared" si="29"/>
        <v>23765.848159254612</v>
      </c>
      <c r="W100" s="11">
        <f t="shared" si="29"/>
        <v>36369.20349125446</v>
      </c>
      <c r="X100" s="11">
        <f t="shared" si="29"/>
        <v>53554.00351919721</v>
      </c>
      <c r="Y100" s="11">
        <f t="shared" si="29"/>
        <v>0</v>
      </c>
      <c r="Z100" s="11">
        <f t="shared" si="29"/>
        <v>0</v>
      </c>
      <c r="AA100" s="11">
        <f t="shared" si="29"/>
        <v>1642.5506487062546</v>
      </c>
      <c r="AB100" s="11">
        <f t="shared" si="29"/>
        <v>0</v>
      </c>
      <c r="AC100" s="11">
        <f>AC17/AC$84*100</f>
        <v>0</v>
      </c>
    </row>
    <row r="101" spans="1:29" ht="15" customHeight="1">
      <c r="A101" s="15" t="s">
        <v>15</v>
      </c>
      <c r="B101" s="11">
        <f aca="true" t="shared" si="31" ref="B101:G101">B18/B$84*100</f>
        <v>255021.16850651396</v>
      </c>
      <c r="C101" s="11">
        <f t="shared" si="31"/>
        <v>79811.4367907126</v>
      </c>
      <c r="D101" s="11">
        <f t="shared" si="31"/>
        <v>72718.74594754555</v>
      </c>
      <c r="E101" s="11">
        <f t="shared" si="31"/>
        <v>51009.990038478136</v>
      </c>
      <c r="F101" s="11">
        <f t="shared" si="31"/>
        <v>222343.0063983747</v>
      </c>
      <c r="G101" s="11">
        <f t="shared" si="31"/>
        <v>49960.21690990175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f>R18/R$84*100</f>
        <v>5375.279541534015</v>
      </c>
      <c r="S101" s="11">
        <f>S18/S$84*100</f>
        <v>6669.1635664762725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 customHeight="1">
      <c r="A102" s="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3"/>
      <c r="AC102" s="3"/>
    </row>
    <row r="103" spans="1:29" s="26" customFormat="1" ht="15" customHeight="1">
      <c r="A103" s="7" t="s">
        <v>21</v>
      </c>
      <c r="B103" s="8">
        <f aca="true" t="shared" si="32" ref="B103:AC103">B20/B$84*100</f>
        <v>936207.2797332157</v>
      </c>
      <c r="C103" s="8">
        <f t="shared" si="32"/>
        <v>1503003.6121679575</v>
      </c>
      <c r="D103" s="8">
        <f t="shared" si="32"/>
        <v>1727896.565639974</v>
      </c>
      <c r="E103" s="8">
        <f t="shared" si="32"/>
        <v>1923298.4070160105</v>
      </c>
      <c r="F103" s="8">
        <f t="shared" si="32"/>
        <v>2159148.1685168827</v>
      </c>
      <c r="G103" s="8">
        <f t="shared" si="32"/>
        <v>2109898.8446581666</v>
      </c>
      <c r="H103" s="8">
        <f t="shared" si="32"/>
        <v>1814645.3615886862</v>
      </c>
      <c r="I103" s="8">
        <f t="shared" si="32"/>
        <v>1412266.161640973</v>
      </c>
      <c r="J103" s="8">
        <f t="shared" si="32"/>
        <v>1671980.5218667942</v>
      </c>
      <c r="K103" s="8">
        <f t="shared" si="32"/>
        <v>1590224.2718965828</v>
      </c>
      <c r="L103" s="8">
        <f t="shared" si="32"/>
        <v>1959678.879019027</v>
      </c>
      <c r="M103" s="8">
        <f t="shared" si="32"/>
        <v>2312304.4484291268</v>
      </c>
      <c r="N103" s="8">
        <f t="shared" si="32"/>
        <v>2714223.6276091035</v>
      </c>
      <c r="O103" s="8">
        <f t="shared" si="32"/>
        <v>3269652.3280580263</v>
      </c>
      <c r="P103" s="8">
        <f t="shared" si="32"/>
        <v>7153584.235864259</v>
      </c>
      <c r="Q103" s="8">
        <f t="shared" si="32"/>
        <v>6248698.772626031</v>
      </c>
      <c r="R103" s="8">
        <f t="shared" si="32"/>
        <v>5726303.618550677</v>
      </c>
      <c r="S103" s="8">
        <f t="shared" si="32"/>
        <v>6323499.770077764</v>
      </c>
      <c r="T103" s="8">
        <f t="shared" si="32"/>
        <v>6933452.843701787</v>
      </c>
      <c r="U103" s="8">
        <f t="shared" si="32"/>
        <v>7846101.7008830095</v>
      </c>
      <c r="V103" s="8">
        <f t="shared" si="32"/>
        <v>8387234.741490487</v>
      </c>
      <c r="W103" s="8">
        <f t="shared" si="32"/>
        <v>9222942.63454378</v>
      </c>
      <c r="X103" s="8">
        <f t="shared" si="32"/>
        <v>9716324.119365249</v>
      </c>
      <c r="Y103" s="8">
        <f t="shared" si="32"/>
        <v>10138009.472000001</v>
      </c>
      <c r="Z103" s="8">
        <f t="shared" si="32"/>
        <v>9977020.150133366</v>
      </c>
      <c r="AA103" s="8">
        <f t="shared" si="32"/>
        <v>10867024.551203227</v>
      </c>
      <c r="AB103" s="8">
        <f t="shared" si="32"/>
        <v>11364435.193192651</v>
      </c>
      <c r="AC103" s="8">
        <f t="shared" si="32"/>
        <v>11857459.396232963</v>
      </c>
    </row>
    <row r="104" spans="1:29" ht="15" customHeight="1">
      <c r="A104" s="15" t="s">
        <v>33</v>
      </c>
      <c r="B104" s="11">
        <f aca="true" t="shared" si="33" ref="B104:AC104">B21/B$84*100</f>
        <v>442262.6244531571</v>
      </c>
      <c r="C104" s="11">
        <f t="shared" si="33"/>
        <v>452711.9313758909</v>
      </c>
      <c r="D104" s="11">
        <f t="shared" si="33"/>
        <v>485067.0894455595</v>
      </c>
      <c r="E104" s="11">
        <f t="shared" si="33"/>
        <v>227548.91208468942</v>
      </c>
      <c r="F104" s="11">
        <f t="shared" si="33"/>
        <v>340471.42469137855</v>
      </c>
      <c r="G104" s="11">
        <f t="shared" si="33"/>
        <v>366287.2745025954</v>
      </c>
      <c r="H104" s="11">
        <f t="shared" si="33"/>
        <v>560677.165328304</v>
      </c>
      <c r="I104" s="11">
        <f t="shared" si="33"/>
        <v>505849.69397720916</v>
      </c>
      <c r="J104" s="11">
        <f t="shared" si="33"/>
        <v>606927.2806990205</v>
      </c>
      <c r="K104" s="11">
        <f t="shared" si="33"/>
        <v>572002.8193927949</v>
      </c>
      <c r="L104" s="11">
        <f t="shared" si="33"/>
        <v>650033.611555886</v>
      </c>
      <c r="M104" s="11">
        <f t="shared" si="33"/>
        <v>711824.2971505597</v>
      </c>
      <c r="N104" s="11">
        <f t="shared" si="33"/>
        <v>818150.6027783025</v>
      </c>
      <c r="O104" s="11">
        <f t="shared" si="33"/>
        <v>1133998.5037585606</v>
      </c>
      <c r="P104" s="11">
        <f t="shared" si="33"/>
        <v>1258758.1964909192</v>
      </c>
      <c r="Q104" s="11">
        <f t="shared" si="33"/>
        <v>1112204.008360912</v>
      </c>
      <c r="R104" s="11">
        <f t="shared" si="33"/>
        <v>1049800.8203967335</v>
      </c>
      <c r="S104" s="11">
        <f t="shared" si="33"/>
        <v>1218966.0518463256</v>
      </c>
      <c r="T104" s="11">
        <f t="shared" si="33"/>
        <v>990827.6663934033</v>
      </c>
      <c r="U104" s="11">
        <f t="shared" si="33"/>
        <v>1034624.0118977093</v>
      </c>
      <c r="V104" s="11">
        <f t="shared" si="33"/>
        <v>1144629.0663083557</v>
      </c>
      <c r="W104" s="11">
        <f t="shared" si="33"/>
        <v>1221109.9424646</v>
      </c>
      <c r="X104" s="11">
        <f t="shared" si="33"/>
        <v>1338087.0067249432</v>
      </c>
      <c r="Y104" s="11">
        <f t="shared" si="33"/>
        <v>1427226.644</v>
      </c>
      <c r="Z104" s="11">
        <f t="shared" si="33"/>
        <v>1530449.3067525183</v>
      </c>
      <c r="AA104" s="11">
        <f t="shared" si="33"/>
        <v>1462570.561847213</v>
      </c>
      <c r="AB104" s="11">
        <f t="shared" si="33"/>
        <v>1507278.1650773736</v>
      </c>
      <c r="AC104" s="11">
        <f t="shared" si="33"/>
        <v>1638172.5894601406</v>
      </c>
    </row>
    <row r="105" spans="1:29" ht="15" customHeight="1">
      <c r="A105" s="16" t="s">
        <v>24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>
        <f aca="true" t="shared" si="34" ref="X105:AC118">X22/X$84*100</f>
        <v>1082629.2008442977</v>
      </c>
      <c r="Y105" s="11">
        <f t="shared" si="34"/>
        <v>1181619.272</v>
      </c>
      <c r="Z105" s="11">
        <f t="shared" si="34"/>
        <v>1209960.2478857562</v>
      </c>
      <c r="AA105" s="11">
        <f t="shared" si="34"/>
        <v>1160302.8130050022</v>
      </c>
      <c r="AB105" s="11">
        <f t="shared" si="34"/>
        <v>1189234.4149324694</v>
      </c>
      <c r="AC105" s="11">
        <f t="shared" si="34"/>
        <v>1234154.909545316</v>
      </c>
    </row>
    <row r="106" spans="1:29" ht="15" customHeight="1">
      <c r="A106" s="16" t="s">
        <v>25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>
        <f t="shared" si="34"/>
        <v>70047.58262467565</v>
      </c>
      <c r="Y106" s="11">
        <f t="shared" si="34"/>
        <v>73974.037</v>
      </c>
      <c r="Z106" s="11">
        <f t="shared" si="34"/>
        <v>118391.52229868018</v>
      </c>
      <c r="AA106" s="11">
        <f t="shared" si="34"/>
        <v>80957.23849036724</v>
      </c>
      <c r="AB106" s="11">
        <f t="shared" si="34"/>
        <v>81834.31908846654</v>
      </c>
      <c r="AC106" s="11">
        <f t="shared" si="34"/>
        <v>123039.50452703098</v>
      </c>
    </row>
    <row r="107" spans="1:29" ht="15" customHeight="1">
      <c r="A107" s="16" t="s">
        <v>26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>
        <f t="shared" si="34"/>
        <v>185410.2232559699</v>
      </c>
      <c r="Y107" s="11">
        <f t="shared" si="34"/>
        <v>171633.335</v>
      </c>
      <c r="Z107" s="11">
        <f t="shared" si="34"/>
        <v>202097.53656808197</v>
      </c>
      <c r="AA107" s="11">
        <f t="shared" si="34"/>
        <v>221310.51035184372</v>
      </c>
      <c r="AB107" s="11">
        <f t="shared" si="34"/>
        <v>236209.43105643772</v>
      </c>
      <c r="AC107" s="11">
        <f t="shared" si="34"/>
        <v>280978.17538779374</v>
      </c>
    </row>
    <row r="108" spans="1:29" ht="15" customHeight="1">
      <c r="A108" s="15" t="s">
        <v>18</v>
      </c>
      <c r="B108" s="11">
        <f aca="true" t="shared" si="35" ref="B108:W108">B25/B$84*100</f>
        <v>393122.3328472508</v>
      </c>
      <c r="C108" s="11">
        <f t="shared" si="35"/>
        <v>1050291.6807920667</v>
      </c>
      <c r="D108" s="11">
        <f t="shared" si="35"/>
        <v>447055.0177002516</v>
      </c>
      <c r="E108" s="11">
        <f t="shared" si="35"/>
        <v>565989.1068617227</v>
      </c>
      <c r="F108" s="11">
        <f t="shared" si="35"/>
        <v>758164.60692412</v>
      </c>
      <c r="G108" s="11">
        <f t="shared" si="35"/>
        <v>879124.5186075694</v>
      </c>
      <c r="H108" s="11">
        <f t="shared" si="35"/>
        <v>482049.0767233397</v>
      </c>
      <c r="I108" s="11">
        <f t="shared" si="35"/>
        <v>332309.2377498929</v>
      </c>
      <c r="J108" s="11">
        <f t="shared" si="35"/>
        <v>390942.52072507096</v>
      </c>
      <c r="K108" s="11">
        <f t="shared" si="35"/>
        <v>256069.83446443878</v>
      </c>
      <c r="L108" s="11">
        <f t="shared" si="35"/>
        <v>375387.02178415994</v>
      </c>
      <c r="M108" s="11">
        <f t="shared" si="35"/>
        <v>746471.9527866811</v>
      </c>
      <c r="N108" s="11">
        <f t="shared" si="35"/>
        <v>792366.7077146659</v>
      </c>
      <c r="O108" s="11">
        <f t="shared" si="35"/>
        <v>1107222.4765540767</v>
      </c>
      <c r="P108" s="11">
        <f t="shared" si="35"/>
        <v>2155091.7216110528</v>
      </c>
      <c r="Q108" s="11">
        <f t="shared" si="35"/>
        <v>996008.7546820154</v>
      </c>
      <c r="R108" s="11">
        <f t="shared" si="35"/>
        <v>862882.0549067395</v>
      </c>
      <c r="S108" s="11">
        <f t="shared" si="35"/>
        <v>1027835.6843484311</v>
      </c>
      <c r="T108" s="11">
        <f t="shared" si="35"/>
        <v>1055706.9264510155</v>
      </c>
      <c r="U108" s="11">
        <f t="shared" si="35"/>
        <v>896579.2988927906</v>
      </c>
      <c r="V108" s="11">
        <f t="shared" si="35"/>
        <v>811636.7898955091</v>
      </c>
      <c r="W108" s="11">
        <f t="shared" si="35"/>
        <v>1213227.529359787</v>
      </c>
      <c r="X108" s="11">
        <f t="shared" si="34"/>
        <v>1373304.1967830318</v>
      </c>
      <c r="Y108" s="11">
        <f t="shared" si="34"/>
        <v>1736342.6480000003</v>
      </c>
      <c r="Z108" s="11">
        <f t="shared" si="34"/>
        <v>934549.2249111542</v>
      </c>
      <c r="AA108" s="11">
        <f t="shared" si="34"/>
        <v>1345313.7380719415</v>
      </c>
      <c r="AB108" s="11">
        <f t="shared" si="34"/>
        <v>2216554.381517765</v>
      </c>
      <c r="AC108" s="11">
        <f t="shared" si="34"/>
        <v>1837126.9180390523</v>
      </c>
    </row>
    <row r="109" spans="1:29" ht="15" customHeight="1">
      <c r="A109" s="17" t="s">
        <v>27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>
        <f t="shared" si="34"/>
        <v>149666.55642182575</v>
      </c>
      <c r="Y109" s="11">
        <f t="shared" si="34"/>
        <v>53641.233</v>
      </c>
      <c r="Z109" s="11">
        <f t="shared" si="34"/>
        <v>49041.09849091943</v>
      </c>
      <c r="AA109" s="11">
        <f t="shared" si="34"/>
        <v>67857.94757668099</v>
      </c>
      <c r="AB109" s="11">
        <f t="shared" si="34"/>
        <v>45026.56032120516</v>
      </c>
      <c r="AC109" s="11">
        <f t="shared" si="34"/>
        <v>120054.33345779416</v>
      </c>
    </row>
    <row r="110" spans="1:29" ht="15" customHeight="1">
      <c r="A110" s="17" t="s">
        <v>28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>
        <f t="shared" si="34"/>
        <v>1223637.6403612061</v>
      </c>
      <c r="Y110" s="11">
        <f t="shared" si="34"/>
        <v>1682701.4149999998</v>
      </c>
      <c r="Z110" s="11">
        <f t="shared" si="34"/>
        <v>885508.126420235</v>
      </c>
      <c r="AA110" s="11">
        <f t="shared" si="34"/>
        <v>1277455.7904952606</v>
      </c>
      <c r="AB110" s="11">
        <f t="shared" si="34"/>
        <v>2171527.82119656</v>
      </c>
      <c r="AC110" s="11">
        <f t="shared" si="34"/>
        <v>1717072.584581258</v>
      </c>
    </row>
    <row r="111" spans="1:29" ht="15" customHeight="1">
      <c r="A111" s="15" t="s">
        <v>19</v>
      </c>
      <c r="B111" s="11"/>
      <c r="C111" s="11"/>
      <c r="D111" s="11">
        <f aca="true" t="shared" si="36" ref="D111:W111">D28/D$84*100</f>
        <v>383426.1149961492</v>
      </c>
      <c r="E111" s="11">
        <f t="shared" si="36"/>
        <v>734987.4216848545</v>
      </c>
      <c r="F111" s="11">
        <f t="shared" si="36"/>
        <v>459573.8110975167</v>
      </c>
      <c r="G111" s="11">
        <f t="shared" si="36"/>
        <v>479004.5358116018</v>
      </c>
      <c r="H111" s="11">
        <f t="shared" si="36"/>
        <v>535466.5823853194</v>
      </c>
      <c r="I111" s="11">
        <f t="shared" si="36"/>
        <v>496058.91682124574</v>
      </c>
      <c r="J111" s="11">
        <f t="shared" si="36"/>
        <v>673249.121547953</v>
      </c>
      <c r="K111" s="11">
        <f t="shared" si="36"/>
        <v>586988.1147420816</v>
      </c>
      <c r="L111" s="11">
        <f t="shared" si="36"/>
        <v>783734.5165318138</v>
      </c>
      <c r="M111" s="11">
        <f t="shared" si="36"/>
        <v>754597.510909075</v>
      </c>
      <c r="N111" s="11">
        <f t="shared" si="36"/>
        <v>946003.444901697</v>
      </c>
      <c r="O111" s="11">
        <f t="shared" si="36"/>
        <v>914518.0385705912</v>
      </c>
      <c r="P111" s="11">
        <f t="shared" si="36"/>
        <v>2935098.9752992764</v>
      </c>
      <c r="Q111" s="11">
        <f t="shared" si="36"/>
        <v>2508457.4275106504</v>
      </c>
      <c r="R111" s="11">
        <f t="shared" si="36"/>
        <v>3001144.976587852</v>
      </c>
      <c r="S111" s="11">
        <f t="shared" si="36"/>
        <v>3733702.4790979754</v>
      </c>
      <c r="T111" s="11">
        <f t="shared" si="36"/>
        <v>4681063.803005432</v>
      </c>
      <c r="U111" s="11">
        <f t="shared" si="36"/>
        <v>5518003.953140324</v>
      </c>
      <c r="V111" s="11">
        <f t="shared" si="36"/>
        <v>5769767.372553078</v>
      </c>
      <c r="W111" s="11">
        <f t="shared" si="36"/>
        <v>6595009.985782663</v>
      </c>
      <c r="X111" s="11">
        <f t="shared" si="34"/>
        <v>6802324.213848062</v>
      </c>
      <c r="Y111" s="11">
        <f t="shared" si="34"/>
        <v>6682737.411</v>
      </c>
      <c r="Z111" s="11">
        <f t="shared" si="34"/>
        <v>6539683.437780804</v>
      </c>
      <c r="AA111" s="11">
        <f t="shared" si="34"/>
        <v>6941716.057146954</v>
      </c>
      <c r="AB111" s="11">
        <f t="shared" si="34"/>
        <v>7170779.666728029</v>
      </c>
      <c r="AC111" s="11">
        <f t="shared" si="34"/>
        <v>7752289.972381761</v>
      </c>
    </row>
    <row r="112" spans="1:29" ht="15" customHeight="1">
      <c r="A112" s="16" t="s">
        <v>29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>
        <f t="shared" si="34"/>
        <v>5202915.2728160275</v>
      </c>
      <c r="Y112" s="11">
        <f t="shared" si="34"/>
        <v>5025374.844</v>
      </c>
      <c r="Z112" s="11">
        <f t="shared" si="34"/>
        <v>4850606.851476213</v>
      </c>
      <c r="AA112" s="11">
        <f t="shared" si="34"/>
        <v>5123769.177680674</v>
      </c>
      <c r="AB112" s="11">
        <f t="shared" si="34"/>
        <v>5277838.481282168</v>
      </c>
      <c r="AC112" s="11">
        <f t="shared" si="34"/>
        <v>5775653.496788581</v>
      </c>
    </row>
    <row r="113" spans="1:29" ht="15" customHeight="1">
      <c r="A113" s="16" t="s">
        <v>30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>
        <f t="shared" si="34"/>
        <v>1599408.9410320353</v>
      </c>
      <c r="Y113" s="11">
        <f t="shared" si="34"/>
        <v>1657362.567</v>
      </c>
      <c r="Z113" s="11">
        <f t="shared" si="34"/>
        <v>1689076.5863045908</v>
      </c>
      <c r="AA113" s="11">
        <f t="shared" si="34"/>
        <v>1817946.87946628</v>
      </c>
      <c r="AB113" s="11">
        <f t="shared" si="34"/>
        <v>1892941.185445862</v>
      </c>
      <c r="AC113" s="11">
        <f t="shared" si="34"/>
        <v>1976636.4755931802</v>
      </c>
    </row>
    <row r="114" spans="1:29" ht="15" customHeight="1">
      <c r="A114" s="15" t="s">
        <v>16</v>
      </c>
      <c r="B114" s="11"/>
      <c r="C114" s="11"/>
      <c r="D114" s="11"/>
      <c r="E114" s="11"/>
      <c r="F114" s="11">
        <f>F31/F$84*100</f>
        <v>3617.5958487845696</v>
      </c>
      <c r="G114" s="11"/>
      <c r="H114" s="11"/>
      <c r="I114" s="11">
        <f aca="true" t="shared" si="37" ref="I114:W114">I31/I$84*100</f>
        <v>75953.34330816143</v>
      </c>
      <c r="J114" s="11">
        <f t="shared" si="37"/>
        <v>574.3992631663764</v>
      </c>
      <c r="K114" s="11">
        <f t="shared" si="37"/>
        <v>36.07881859010812</v>
      </c>
      <c r="L114" s="11">
        <f t="shared" si="37"/>
        <v>27.51182210077393</v>
      </c>
      <c r="M114" s="11">
        <f t="shared" si="37"/>
        <v>23.81446212111524</v>
      </c>
      <c r="N114" s="11">
        <f t="shared" si="37"/>
        <v>19.85507678610988</v>
      </c>
      <c r="O114" s="11">
        <f t="shared" si="37"/>
        <v>91281.00746052117</v>
      </c>
      <c r="P114" s="11">
        <f t="shared" si="37"/>
        <v>359434.97747884406</v>
      </c>
      <c r="Q114" s="11">
        <f t="shared" si="37"/>
        <v>1632028.5820724538</v>
      </c>
      <c r="R114" s="11">
        <f t="shared" si="37"/>
        <v>812475.766659352</v>
      </c>
      <c r="S114" s="11">
        <f t="shared" si="37"/>
        <v>330687.4959567994</v>
      </c>
      <c r="T114" s="11">
        <f t="shared" si="37"/>
        <v>169061.3963607049</v>
      </c>
      <c r="U114" s="11">
        <f t="shared" si="37"/>
        <v>328029.35523912334</v>
      </c>
      <c r="V114" s="11">
        <f t="shared" si="37"/>
        <v>254871.74675563342</v>
      </c>
      <c r="W114" s="11">
        <f t="shared" si="37"/>
        <v>183239.24429320038</v>
      </c>
      <c r="X114" s="11">
        <f t="shared" si="34"/>
        <v>196153.56179837175</v>
      </c>
      <c r="Y114" s="11">
        <f t="shared" si="34"/>
        <v>273118.259</v>
      </c>
      <c r="Z114" s="11">
        <f t="shared" si="34"/>
        <v>134363.67183262864</v>
      </c>
      <c r="AA114" s="11">
        <f t="shared" si="34"/>
        <v>141731.38897865455</v>
      </c>
      <c r="AB114" s="11">
        <f t="shared" si="34"/>
        <v>120990.9639941334</v>
      </c>
      <c r="AC114" s="11">
        <f t="shared" si="34"/>
        <v>93373.56611447112</v>
      </c>
    </row>
    <row r="115" spans="1:29" ht="15" customHeight="1">
      <c r="A115" s="15" t="s">
        <v>15</v>
      </c>
      <c r="B115" s="11">
        <f>B32/B$84*100</f>
        <v>100822.32243280785</v>
      </c>
      <c r="C115" s="11"/>
      <c r="D115" s="11">
        <f>D32/D$84*100</f>
        <v>412348.343498014</v>
      </c>
      <c r="E115" s="11">
        <f>E32/E$84*100</f>
        <v>354408.53948473075</v>
      </c>
      <c r="F115" s="11">
        <f>F32/F$84*100</f>
        <v>331566.57337129343</v>
      </c>
      <c r="G115" s="11"/>
      <c r="H115" s="11"/>
      <c r="I115" s="11">
        <f>I32/I$84*100</f>
        <v>2094.969784463783</v>
      </c>
      <c r="J115" s="11">
        <f>J32/J$84*100</f>
        <v>287.1996315831882</v>
      </c>
      <c r="K115" s="11">
        <f>K32/K$84*100</f>
        <v>175127.4244786776</v>
      </c>
      <c r="L115" s="11">
        <f>L32/L$84*100</f>
        <v>150496.21732506691</v>
      </c>
      <c r="M115" s="11"/>
      <c r="N115" s="11"/>
      <c r="O115" s="11"/>
      <c r="P115" s="11">
        <f>P32/P$84*100</f>
        <v>445200.3649841662</v>
      </c>
      <c r="Q115" s="11"/>
      <c r="R115" s="11"/>
      <c r="S115" s="11">
        <f>S32/S$84*100</f>
        <v>12308.058828232888</v>
      </c>
      <c r="T115" s="11">
        <f>T32/T$84*100</f>
        <v>36793.051491232916</v>
      </c>
      <c r="U115" s="11"/>
      <c r="V115" s="11">
        <f>V32/V$84*100</f>
        <v>376476.02357802505</v>
      </c>
      <c r="W115" s="11"/>
      <c r="X115" s="11">
        <f t="shared" si="34"/>
        <v>0</v>
      </c>
      <c r="Y115" s="11">
        <f t="shared" si="34"/>
        <v>0</v>
      </c>
      <c r="Z115" s="11">
        <f t="shared" si="34"/>
        <v>813918.6957509234</v>
      </c>
      <c r="AA115" s="11">
        <f t="shared" si="34"/>
        <v>975692.8051584646</v>
      </c>
      <c r="AB115" s="11">
        <f t="shared" si="34"/>
        <v>255050.95435339285</v>
      </c>
      <c r="AC115" s="11">
        <f t="shared" si="34"/>
        <v>522845.3502825421</v>
      </c>
    </row>
    <row r="116" spans="1:29" ht="15" customHeight="1">
      <c r="A116" s="15" t="s">
        <v>12</v>
      </c>
      <c r="B116" s="11"/>
      <c r="C116" s="11"/>
      <c r="D116" s="11"/>
      <c r="E116" s="11">
        <f>E33/E$84*100</f>
        <v>40364.42690001314</v>
      </c>
      <c r="F116" s="11">
        <f>F33/F$84*100</f>
        <v>265754.1565837895</v>
      </c>
      <c r="G116" s="11">
        <f>G33/G$84*100</f>
        <v>385482.5157363998</v>
      </c>
      <c r="H116" s="11">
        <f>H33/H$84*100</f>
        <v>236452.53715172285</v>
      </c>
      <c r="I116" s="11"/>
      <c r="J116" s="11"/>
      <c r="K116" s="11"/>
      <c r="L116" s="11"/>
      <c r="M116" s="11">
        <f>M33/M$84*100</f>
        <v>99386.8731206897</v>
      </c>
      <c r="N116" s="11">
        <f>N33/N$84*100</f>
        <v>157683.01713765168</v>
      </c>
      <c r="O116" s="11">
        <f>O33/O$84*100</f>
        <v>22632.301714276455</v>
      </c>
      <c r="P116" s="11"/>
      <c r="Q116" s="11"/>
      <c r="R116" s="11"/>
      <c r="S116" s="11"/>
      <c r="T116" s="11"/>
      <c r="U116" s="11"/>
      <c r="V116" s="11"/>
      <c r="W116" s="11"/>
      <c r="X116" s="11">
        <f t="shared" si="34"/>
        <v>0</v>
      </c>
      <c r="Y116" s="11">
        <f t="shared" si="34"/>
        <v>0</v>
      </c>
      <c r="Z116" s="11">
        <f t="shared" si="34"/>
        <v>335.6928353465768</v>
      </c>
      <c r="AA116" s="11">
        <f t="shared" si="34"/>
        <v>0</v>
      </c>
      <c r="AB116" s="11">
        <f t="shared" si="34"/>
        <v>0</v>
      </c>
      <c r="AC116" s="11">
        <f t="shared" si="34"/>
        <v>0</v>
      </c>
    </row>
    <row r="117" spans="1:29" ht="15" customHeight="1">
      <c r="A117" s="15" t="s">
        <v>22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>
        <f t="shared" si="34"/>
        <v>0</v>
      </c>
      <c r="Y117" s="11">
        <f t="shared" si="34"/>
        <v>3365.2000000000003</v>
      </c>
      <c r="Z117" s="11">
        <f t="shared" si="34"/>
        <v>0</v>
      </c>
      <c r="AA117" s="11">
        <f t="shared" si="34"/>
        <v>0</v>
      </c>
      <c r="AB117" s="11">
        <f t="shared" si="34"/>
        <v>93781.06152195757</v>
      </c>
      <c r="AC117" s="11">
        <f t="shared" si="34"/>
        <v>9846.795618285349</v>
      </c>
    </row>
    <row r="118" spans="1:30" ht="15" customHeight="1">
      <c r="A118" s="15" t="s">
        <v>23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>
        <f>U35/U$84*100</f>
        <v>68865.08171306297</v>
      </c>
      <c r="V118" s="11">
        <f>V35/V$84*100</f>
        <v>29853.742399884795</v>
      </c>
      <c r="W118" s="11">
        <f>W35/W$84*100</f>
        <v>10355.932643529393</v>
      </c>
      <c r="X118" s="11">
        <f t="shared" si="34"/>
        <v>6455.14021083787</v>
      </c>
      <c r="Y118" s="11">
        <f t="shared" si="34"/>
        <v>15219.31</v>
      </c>
      <c r="Z118" s="11">
        <f t="shared" si="34"/>
        <v>23720.120269991905</v>
      </c>
      <c r="AA118" s="11">
        <f t="shared" si="34"/>
        <v>0</v>
      </c>
      <c r="AB118" s="11">
        <f t="shared" si="34"/>
        <v>0</v>
      </c>
      <c r="AC118" s="11">
        <f t="shared" si="34"/>
        <v>3804.2043367122533</v>
      </c>
      <c r="AD118" s="1" t="s">
        <v>5</v>
      </c>
    </row>
    <row r="119" spans="1:29" ht="15" customHeight="1">
      <c r="A119" s="18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7" ht="15" customHeight="1">
      <c r="A120" s="36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2"/>
      <c r="O120" s="22"/>
      <c r="P120" s="22"/>
      <c r="Q120" s="22"/>
      <c r="R120" s="22"/>
      <c r="S120" s="22"/>
      <c r="T120" s="22"/>
      <c r="U120" s="2"/>
      <c r="V120" s="2"/>
      <c r="W120" s="2"/>
      <c r="X120" s="2"/>
      <c r="Y120" s="2"/>
      <c r="Z120" s="2"/>
      <c r="AA120" s="2"/>
    </row>
    <row r="121" spans="1:29" ht="15" customHeight="1">
      <c r="A121" s="21" t="s">
        <v>43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2"/>
      <c r="O121" s="22"/>
      <c r="P121" s="22"/>
      <c r="Q121" s="22"/>
      <c r="R121" s="22"/>
      <c r="S121" s="22"/>
      <c r="T121" s="22"/>
      <c r="U121" s="2"/>
      <c r="V121" s="2"/>
      <c r="W121" s="2"/>
      <c r="X121" s="2"/>
      <c r="Y121" s="2"/>
      <c r="Z121" s="2"/>
      <c r="AA121" s="2"/>
      <c r="AC121" s="1" t="s">
        <v>5</v>
      </c>
    </row>
    <row r="122" spans="1:23" s="2" customFormat="1" ht="15" customHeight="1">
      <c r="A122" s="24" t="s">
        <v>32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2"/>
      <c r="Q122" s="22"/>
      <c r="R122" s="22"/>
      <c r="S122" s="22"/>
      <c r="T122" s="22"/>
      <c r="U122" s="22"/>
      <c r="V122" s="1"/>
      <c r="W122" s="1"/>
    </row>
    <row r="123" ht="15" customHeight="1">
      <c r="A123" s="24" t="s">
        <v>40</v>
      </c>
    </row>
    <row r="124" ht="15" customHeight="1"/>
    <row r="125" ht="15" customHeight="1"/>
    <row r="126" ht="15" customHeight="1"/>
    <row r="127" spans="1:29" ht="15" customHeight="1">
      <c r="A127" s="43" t="s">
        <v>36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15" customHeight="1">
      <c r="A128" s="44" t="s">
        <v>4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9" s="26" customFormat="1" ht="15" customHeight="1">
      <c r="A132" s="7" t="s">
        <v>2</v>
      </c>
      <c r="B132" s="37"/>
      <c r="C132" s="25">
        <f>((C90/B90)-1)*100</f>
        <v>60.541756585812664</v>
      </c>
      <c r="D132" s="25">
        <f aca="true" t="shared" si="38" ref="D132:AC136">((D90/C90)-1)*100</f>
        <v>14.962901729000322</v>
      </c>
      <c r="E132" s="25">
        <f t="shared" si="38"/>
        <v>11.308653843157801</v>
      </c>
      <c r="F132" s="25">
        <f t="shared" si="38"/>
        <v>12.262775274004012</v>
      </c>
      <c r="G132" s="25">
        <f t="shared" si="38"/>
        <v>-2.2809608241265544</v>
      </c>
      <c r="H132" s="25">
        <f t="shared" si="38"/>
        <v>-13.993726941791639</v>
      </c>
      <c r="I132" s="25">
        <f t="shared" si="38"/>
        <v>-22.17398553265736</v>
      </c>
      <c r="J132" s="25">
        <f t="shared" si="38"/>
        <v>18.389901796135067</v>
      </c>
      <c r="K132" s="25">
        <f t="shared" si="38"/>
        <v>-4.8897095592651425</v>
      </c>
      <c r="L132" s="25">
        <f t="shared" si="38"/>
        <v>23.232640675941106</v>
      </c>
      <c r="M132" s="25">
        <f t="shared" si="38"/>
        <v>17.99419396278892</v>
      </c>
      <c r="N132" s="25">
        <f t="shared" si="38"/>
        <v>17.38179166289846</v>
      </c>
      <c r="O132" s="25">
        <f t="shared" si="38"/>
        <v>20.463643724857207</v>
      </c>
      <c r="P132" s="25">
        <f t="shared" si="38"/>
        <v>118.78717049247727</v>
      </c>
      <c r="Q132" s="25">
        <f t="shared" si="38"/>
        <v>-12.64939970513822</v>
      </c>
      <c r="R132" s="25">
        <f t="shared" si="38"/>
        <v>-8.360074041839372</v>
      </c>
      <c r="S132" s="25">
        <f t="shared" si="38"/>
        <v>10.429012382733971</v>
      </c>
      <c r="T132" s="25">
        <f t="shared" si="38"/>
        <v>9.64581475135442</v>
      </c>
      <c r="U132" s="25">
        <f t="shared" si="38"/>
        <v>13.162977779682361</v>
      </c>
      <c r="V132" s="25">
        <f t="shared" si="38"/>
        <v>6.896839490961204</v>
      </c>
      <c r="W132" s="25">
        <f t="shared" si="38"/>
        <v>9.96404558607573</v>
      </c>
      <c r="X132" s="25">
        <f t="shared" si="38"/>
        <v>5.34950182790408</v>
      </c>
      <c r="Y132" s="25">
        <f t="shared" si="38"/>
        <v>4.339967949343193</v>
      </c>
      <c r="Z132" s="25">
        <f t="shared" si="38"/>
        <v>-1.5879776233319265</v>
      </c>
      <c r="AA132" s="25">
        <f t="shared" si="38"/>
        <v>8.920543285240967</v>
      </c>
      <c r="AB132" s="25">
        <f t="shared" si="38"/>
        <v>4.577247798104489</v>
      </c>
      <c r="AC132" s="25">
        <f t="shared" si="38"/>
        <v>4.338308016711956</v>
      </c>
    </row>
    <row r="133" spans="1:29" ht="15" customHeight="1">
      <c r="A133" s="15" t="s">
        <v>6</v>
      </c>
      <c r="B133" s="35"/>
      <c r="C133" s="27">
        <f>((C91/B91)-1)*100</f>
        <v>7.295834559516967</v>
      </c>
      <c r="D133" s="27">
        <f t="shared" si="38"/>
        <v>-24.15747277901158</v>
      </c>
      <c r="E133" s="27">
        <f t="shared" si="38"/>
        <v>-34.69539280101736</v>
      </c>
      <c r="F133" s="27">
        <f t="shared" si="38"/>
        <v>-69.84186995201162</v>
      </c>
      <c r="G133" s="27">
        <f t="shared" si="38"/>
        <v>-52.94853863264228</v>
      </c>
      <c r="H133" s="27">
        <f t="shared" si="38"/>
        <v>158.656119124721</v>
      </c>
      <c r="I133" s="27">
        <f t="shared" si="38"/>
        <v>-62.67243896627315</v>
      </c>
      <c r="J133" s="27">
        <f t="shared" si="38"/>
        <v>11.255729018301942</v>
      </c>
      <c r="K133" s="27">
        <f t="shared" si="38"/>
        <v>45.62791688842256</v>
      </c>
      <c r="L133" s="27">
        <f t="shared" si="38"/>
        <v>30.50487210405668</v>
      </c>
      <c r="M133" s="27">
        <f t="shared" si="38"/>
        <v>86.92216098000085</v>
      </c>
      <c r="N133" s="27">
        <f t="shared" si="38"/>
        <v>36.312216148938404</v>
      </c>
      <c r="O133" s="27">
        <f t="shared" si="38"/>
        <v>28.076018687090865</v>
      </c>
      <c r="P133" s="27">
        <f t="shared" si="38"/>
        <v>8.510257301717727</v>
      </c>
      <c r="Q133" s="27">
        <f t="shared" si="38"/>
        <v>-22.499041977776624</v>
      </c>
      <c r="R133" s="27">
        <f t="shared" si="38"/>
        <v>-20.15750309952088</v>
      </c>
      <c r="S133" s="27">
        <f t="shared" si="38"/>
        <v>20.788248415265254</v>
      </c>
      <c r="T133" s="27">
        <f t="shared" si="38"/>
        <v>1.3327563349099236</v>
      </c>
      <c r="U133" s="27">
        <f t="shared" si="38"/>
        <v>25.462491049067747</v>
      </c>
      <c r="V133" s="27">
        <f t="shared" si="38"/>
        <v>8.368638978939625</v>
      </c>
      <c r="W133" s="27">
        <f t="shared" si="38"/>
        <v>13.918765547681211</v>
      </c>
      <c r="X133" s="27">
        <f t="shared" si="38"/>
        <v>19.803047189083212</v>
      </c>
      <c r="Y133" s="27">
        <f t="shared" si="38"/>
        <v>-10.339412715122819</v>
      </c>
      <c r="Z133" s="27">
        <f t="shared" si="38"/>
        <v>0.0690926722632712</v>
      </c>
      <c r="AA133" s="27">
        <f t="shared" si="38"/>
        <v>410.3724934774159</v>
      </c>
      <c r="AB133" s="27">
        <f t="shared" si="38"/>
        <v>29.349848260139066</v>
      </c>
      <c r="AC133" s="27">
        <f t="shared" si="38"/>
        <v>5.332618664581701</v>
      </c>
    </row>
    <row r="134" spans="1:29" ht="15" customHeight="1">
      <c r="A134" s="15" t="s">
        <v>7</v>
      </c>
      <c r="B134" s="35"/>
      <c r="C134" s="27">
        <f>((C92/B92)-1)*100</f>
        <v>14.530059622489633</v>
      </c>
      <c r="D134" s="27">
        <f t="shared" si="38"/>
        <v>69.41358742955444</v>
      </c>
      <c r="E134" s="27">
        <f t="shared" si="38"/>
        <v>-68.42489754910423</v>
      </c>
      <c r="F134" s="27">
        <f t="shared" si="38"/>
        <v>68.24750273404958</v>
      </c>
      <c r="G134" s="27">
        <f t="shared" si="38"/>
        <v>-57.93247406981777</v>
      </c>
      <c r="H134" s="27">
        <f t="shared" si="38"/>
        <v>81.3092679355998</v>
      </c>
      <c r="I134" s="27">
        <f t="shared" si="38"/>
        <v>-31.03362940532721</v>
      </c>
      <c r="J134" s="27">
        <f t="shared" si="38"/>
        <v>-1.9114504333551996</v>
      </c>
      <c r="K134" s="27">
        <f t="shared" si="38"/>
        <v>48.024313516445424</v>
      </c>
      <c r="L134" s="27">
        <f t="shared" si="38"/>
        <v>34.34123151277901</v>
      </c>
      <c r="M134" s="27">
        <f t="shared" si="38"/>
        <v>16.246852383337227</v>
      </c>
      <c r="N134" s="27">
        <f t="shared" si="38"/>
        <v>166.74056221427696</v>
      </c>
      <c r="O134" s="27">
        <f t="shared" si="38"/>
        <v>16.706194656067062</v>
      </c>
      <c r="P134" s="27">
        <f t="shared" si="38"/>
        <v>6.593260457602579</v>
      </c>
      <c r="Q134" s="27">
        <f t="shared" si="38"/>
        <v>-28.890185535981438</v>
      </c>
      <c r="R134" s="27">
        <f t="shared" si="38"/>
        <v>-22.095427172799564</v>
      </c>
      <c r="S134" s="27">
        <f t="shared" si="38"/>
        <v>40.070023141989665</v>
      </c>
      <c r="T134" s="27">
        <f t="shared" si="38"/>
        <v>-15.764520597968978</v>
      </c>
      <c r="U134" s="27">
        <f t="shared" si="38"/>
        <v>35.687635217426504</v>
      </c>
      <c r="V134" s="27">
        <f t="shared" si="38"/>
        <v>-12.002467074948765</v>
      </c>
      <c r="W134" s="27">
        <f t="shared" si="38"/>
        <v>17.648490768487225</v>
      </c>
      <c r="X134" s="27">
        <f t="shared" si="38"/>
        <v>27.085843111404962</v>
      </c>
      <c r="Y134" s="27">
        <f t="shared" si="38"/>
        <v>-7.307052147390314</v>
      </c>
      <c r="Z134" s="27">
        <f t="shared" si="38"/>
        <v>0.8301485455242119</v>
      </c>
      <c r="AA134" s="27">
        <f t="shared" si="38"/>
        <v>36.931320321325536</v>
      </c>
      <c r="AB134" s="27">
        <f t="shared" si="38"/>
        <v>-6.0709739380982</v>
      </c>
      <c r="AC134" s="27">
        <f t="shared" si="38"/>
        <v>10.348004440883397</v>
      </c>
    </row>
    <row r="135" spans="1:29" ht="15" customHeight="1">
      <c r="A135" s="15" t="s">
        <v>8</v>
      </c>
      <c r="B135" s="35"/>
      <c r="C135" s="27">
        <f>((C93/B93)-1)*100</f>
        <v>-76.0119750345053</v>
      </c>
      <c r="D135" s="27">
        <f t="shared" si="38"/>
        <v>-19.913576851483338</v>
      </c>
      <c r="E135" s="27">
        <f t="shared" si="38"/>
        <v>-79.35474070518353</v>
      </c>
      <c r="F135" s="38" t="s">
        <v>45</v>
      </c>
      <c r="G135" s="27">
        <f t="shared" si="38"/>
        <v>-23.18223289597792</v>
      </c>
      <c r="H135" s="27">
        <f t="shared" si="38"/>
        <v>80.23056800992224</v>
      </c>
      <c r="I135" s="27">
        <f t="shared" si="38"/>
        <v>-29.816064224588978</v>
      </c>
      <c r="J135" s="27">
        <f t="shared" si="38"/>
        <v>-40.080002518424564</v>
      </c>
      <c r="K135" s="27">
        <f t="shared" si="38"/>
        <v>46.33505151427018</v>
      </c>
      <c r="L135" s="27">
        <f t="shared" si="38"/>
        <v>64.44394931215274</v>
      </c>
      <c r="M135" s="27">
        <f t="shared" si="38"/>
        <v>-41.238306527141724</v>
      </c>
      <c r="N135" s="27">
        <f t="shared" si="38"/>
        <v>-49.397086896608656</v>
      </c>
      <c r="O135" s="27">
        <f t="shared" si="38"/>
        <v>-55.45062590846589</v>
      </c>
      <c r="P135" s="38" t="s">
        <v>45</v>
      </c>
      <c r="Q135" s="27">
        <f t="shared" si="38"/>
        <v>-37.864422658655904</v>
      </c>
      <c r="R135" s="27">
        <f t="shared" si="38"/>
        <v>-58.48386169156223</v>
      </c>
      <c r="S135" s="27">
        <f t="shared" si="38"/>
        <v>60.242247615645496</v>
      </c>
      <c r="T135" s="27">
        <f t="shared" si="38"/>
        <v>-7.252145868531878</v>
      </c>
      <c r="U135" s="27">
        <f t="shared" si="38"/>
        <v>27.85718025002215</v>
      </c>
      <c r="V135" s="27">
        <f t="shared" si="38"/>
        <v>-12.05613862401168</v>
      </c>
      <c r="W135" s="27">
        <f t="shared" si="38"/>
        <v>5.472260117559968</v>
      </c>
      <c r="X135" s="27">
        <f t="shared" si="38"/>
        <v>-39.249161759650484</v>
      </c>
      <c r="Y135" s="27">
        <f t="shared" si="38"/>
        <v>-5.817212256186188</v>
      </c>
      <c r="Z135" s="27">
        <f t="shared" si="38"/>
        <v>10.939588947624014</v>
      </c>
      <c r="AA135" s="27">
        <f t="shared" si="38"/>
        <v>128.69564872915885</v>
      </c>
      <c r="AB135" s="27">
        <f t="shared" si="38"/>
        <v>4.345299523978863</v>
      </c>
      <c r="AC135" s="27">
        <f t="shared" si="38"/>
        <v>39.33638166385427</v>
      </c>
    </row>
    <row r="136" spans="1:29" ht="15" customHeight="1">
      <c r="A136" s="15" t="s">
        <v>9</v>
      </c>
      <c r="B136" s="35"/>
      <c r="C136" s="27">
        <f>((C94/B94)-1)*100</f>
        <v>-7.885984132500335</v>
      </c>
      <c r="D136" s="27">
        <f t="shared" si="38"/>
        <v>-22.031246694352767</v>
      </c>
      <c r="E136" s="38" t="s">
        <v>45</v>
      </c>
      <c r="F136" s="27">
        <f t="shared" si="38"/>
        <v>-84.811197790646</v>
      </c>
      <c r="G136" s="27">
        <f t="shared" si="38"/>
        <v>75.68036532718372</v>
      </c>
      <c r="H136" s="27">
        <f t="shared" si="38"/>
        <v>-68.88888247941807</v>
      </c>
      <c r="I136" s="27">
        <f t="shared" si="38"/>
        <v>14.711153115696263</v>
      </c>
      <c r="J136" s="27">
        <f t="shared" si="38"/>
        <v>26.47932175310952</v>
      </c>
      <c r="K136" s="27">
        <f t="shared" si="38"/>
        <v>32.21254438562067</v>
      </c>
      <c r="L136" s="27">
        <f t="shared" si="38"/>
        <v>96.8559848151834</v>
      </c>
      <c r="M136" s="27">
        <f t="shared" si="38"/>
        <v>-33.46623590653306</v>
      </c>
      <c r="N136" s="27">
        <f t="shared" si="38"/>
        <v>11.135283763717641</v>
      </c>
      <c r="O136" s="27">
        <f t="shared" si="38"/>
        <v>88.43117630424064</v>
      </c>
      <c r="P136" s="38" t="s">
        <v>45</v>
      </c>
      <c r="Q136" s="27">
        <f t="shared" si="38"/>
        <v>-95.45233663375357</v>
      </c>
      <c r="R136" s="27">
        <f t="shared" si="38"/>
        <v>-53.24703210954669</v>
      </c>
      <c r="S136" s="27">
        <f t="shared" si="38"/>
        <v>5.569368435824518</v>
      </c>
      <c r="T136" s="27">
        <f t="shared" si="38"/>
        <v>-2.9199342450364374</v>
      </c>
      <c r="U136" s="27">
        <f t="shared" si="38"/>
        <v>71.13411427870562</v>
      </c>
      <c r="V136" s="27">
        <f t="shared" si="38"/>
        <v>-26.13936047052826</v>
      </c>
      <c r="W136" s="27">
        <f t="shared" si="38"/>
        <v>51.02749461113119</v>
      </c>
      <c r="X136" s="27">
        <f t="shared" si="38"/>
        <v>-19.98970340188381</v>
      </c>
      <c r="Y136" s="27">
        <f t="shared" si="38"/>
        <v>94.14742450327209</v>
      </c>
      <c r="Z136" s="27">
        <f t="shared" si="38"/>
        <v>-57.411623613192006</v>
      </c>
      <c r="AA136" s="27">
        <f t="shared" si="38"/>
        <v>2.0959657604542103</v>
      </c>
      <c r="AB136" s="27">
        <f t="shared" si="38"/>
        <v>1.2073274812125723</v>
      </c>
      <c r="AC136" s="27">
        <f t="shared" si="38"/>
        <v>26.164829580000482</v>
      </c>
    </row>
    <row r="137" spans="1:29" ht="15" customHeight="1">
      <c r="A137" s="15" t="s">
        <v>10</v>
      </c>
      <c r="B137" s="35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38" t="s">
        <v>45</v>
      </c>
      <c r="AC137" s="27">
        <f>((AC95/AB95)-1)*100</f>
        <v>-85.61686522415806</v>
      </c>
    </row>
    <row r="138" spans="1:29" ht="15" customHeight="1">
      <c r="A138" s="15" t="s">
        <v>17</v>
      </c>
      <c r="B138" s="35"/>
      <c r="C138" s="27">
        <f aca="true" t="shared" si="39" ref="C138:AA139">((C96/B96)-1)*100</f>
        <v>258.6759323209941</v>
      </c>
      <c r="D138" s="27">
        <f t="shared" si="39"/>
        <v>-8.856937550743172</v>
      </c>
      <c r="E138" s="27">
        <f t="shared" si="39"/>
        <v>20.305330037876203</v>
      </c>
      <c r="F138" s="27">
        <f t="shared" si="39"/>
        <v>19.687552892744886</v>
      </c>
      <c r="G138" s="27">
        <f t="shared" si="39"/>
        <v>-5.733329576207558</v>
      </c>
      <c r="H138" s="27">
        <f t="shared" si="39"/>
        <v>-22.036197669199343</v>
      </c>
      <c r="I138" s="27">
        <f t="shared" si="39"/>
        <v>11.57159190641055</v>
      </c>
      <c r="J138" s="27">
        <f t="shared" si="39"/>
        <v>22.38796186681451</v>
      </c>
      <c r="K138" s="27">
        <f t="shared" si="39"/>
        <v>-8.512721758840502</v>
      </c>
      <c r="L138" s="27">
        <f t="shared" si="39"/>
        <v>18.272828220506177</v>
      </c>
      <c r="M138" s="27">
        <f t="shared" si="39"/>
        <v>19.16875582016435</v>
      </c>
      <c r="N138" s="27">
        <f t="shared" si="39"/>
        <v>19.311903554283873</v>
      </c>
      <c r="O138" s="27">
        <f t="shared" si="39"/>
        <v>0.023054869733063477</v>
      </c>
      <c r="P138" s="27">
        <f t="shared" si="39"/>
        <v>0.42921343569501946</v>
      </c>
      <c r="Q138" s="27">
        <f t="shared" si="39"/>
        <v>-11.038064612050302</v>
      </c>
      <c r="R138" s="27">
        <f t="shared" si="39"/>
        <v>15.49718357770422</v>
      </c>
      <c r="S138" s="27">
        <f t="shared" si="39"/>
        <v>10.02854801833044</v>
      </c>
      <c r="T138" s="27">
        <f t="shared" si="39"/>
        <v>7.947737485626849</v>
      </c>
      <c r="U138" s="27">
        <f t="shared" si="39"/>
        <v>8.19616156273515</v>
      </c>
      <c r="V138" s="27">
        <f t="shared" si="39"/>
        <v>19.5106765977221</v>
      </c>
      <c r="W138" s="27">
        <f t="shared" si="39"/>
        <v>1.9619109447840177</v>
      </c>
      <c r="X138" s="27">
        <f t="shared" si="39"/>
        <v>-3.1862487757114644</v>
      </c>
      <c r="Y138" s="27">
        <f t="shared" si="39"/>
        <v>11.583418929660905</v>
      </c>
      <c r="Z138" s="27">
        <f t="shared" si="39"/>
        <v>1.8480353188289111</v>
      </c>
      <c r="AA138" s="27">
        <f t="shared" si="39"/>
        <v>6.531095796008768</v>
      </c>
      <c r="AB138" s="27">
        <f>((AB96/AA96)-1)*100</f>
        <v>4.518258108980033</v>
      </c>
      <c r="AC138" s="27">
        <f>((AC96/AB96)-1)*100</f>
        <v>3.79936875382223</v>
      </c>
    </row>
    <row r="139" spans="1:29" ht="15" customHeight="1">
      <c r="A139" s="15" t="s">
        <v>11</v>
      </c>
      <c r="B139" s="35"/>
      <c r="C139" s="27"/>
      <c r="D139" s="27"/>
      <c r="E139" s="27"/>
      <c r="F139" s="27"/>
      <c r="G139" s="27"/>
      <c r="H139" s="27">
        <f>((H97/G97)-1)*100</f>
        <v>46.71007209010687</v>
      </c>
      <c r="I139" s="27"/>
      <c r="J139" s="27"/>
      <c r="K139" s="27"/>
      <c r="L139" s="27"/>
      <c r="M139" s="27"/>
      <c r="N139" s="27">
        <f>((N97/M97)-1)*100</f>
        <v>-8.662178342143712</v>
      </c>
      <c r="O139" s="38" t="s">
        <v>45</v>
      </c>
      <c r="P139" s="27">
        <f>((P97/O97)-1)*100</f>
        <v>171.80433739045512</v>
      </c>
      <c r="Q139" s="27">
        <f>((Q97/P97)-1)*100</f>
        <v>-9.956381280133265</v>
      </c>
      <c r="R139" s="27">
        <f>((R97/Q97)-1)*100</f>
        <v>-89.35157830523083</v>
      </c>
      <c r="S139" s="27">
        <f t="shared" si="39"/>
        <v>108.45865109750528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ht="15" customHeight="1">
      <c r="A140" s="15" t="s">
        <v>12</v>
      </c>
      <c r="B140" s="35"/>
      <c r="C140" s="27"/>
      <c r="D140" s="27"/>
      <c r="E140" s="27"/>
      <c r="F140" s="27"/>
      <c r="G140" s="27"/>
      <c r="H140" s="27"/>
      <c r="I140" s="27"/>
      <c r="J140" s="27"/>
      <c r="K140" s="27"/>
      <c r="L140" s="27">
        <f>((L98/K98)-1)*100</f>
        <v>18.227992753652167</v>
      </c>
      <c r="M140" s="27">
        <f>((M98/L98)-1)*100</f>
        <v>9.573664537841431</v>
      </c>
      <c r="N140" s="27">
        <f>((N98/M98)-1)*100</f>
        <v>-33.72803105195983</v>
      </c>
      <c r="O140" s="27">
        <f>((O98/N98)-1)*100</f>
        <v>28.96109399745408</v>
      </c>
      <c r="P140" s="27"/>
      <c r="Q140" s="27">
        <f>((Q98/P98)-1)*100</f>
        <v>-65.91737911041527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ht="15" customHeight="1">
      <c r="A141" s="15" t="s">
        <v>13</v>
      </c>
      <c r="B141" s="35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>
        <f aca="true" t="shared" si="40" ref="R141:AA141">((R99/Q99)-1)*100</f>
        <v>38.08510180369746</v>
      </c>
      <c r="S141" s="27">
        <f t="shared" si="40"/>
        <v>4.2918714062508245</v>
      </c>
      <c r="T141" s="27">
        <f t="shared" si="40"/>
        <v>24.312435746298135</v>
      </c>
      <c r="U141" s="27">
        <f t="shared" si="40"/>
        <v>11.47673129872755</v>
      </c>
      <c r="V141" s="27">
        <f t="shared" si="40"/>
        <v>2.4662189232530496</v>
      </c>
      <c r="W141" s="27">
        <f t="shared" si="40"/>
        <v>15.613653129991679</v>
      </c>
      <c r="X141" s="27">
        <f t="shared" si="40"/>
        <v>3.697203981988073</v>
      </c>
      <c r="Y141" s="27">
        <f t="shared" si="40"/>
        <v>4.950448154673737</v>
      </c>
      <c r="Z141" s="27">
        <f t="shared" si="40"/>
        <v>0.746774930652605</v>
      </c>
      <c r="AA141" s="27">
        <f t="shared" si="40"/>
        <v>0.411800740078605</v>
      </c>
      <c r="AB141" s="27">
        <f>((AB99/AA99)-1)*100</f>
        <v>2.745950310202261</v>
      </c>
      <c r="AC141" s="27">
        <f>((AC99/AB99)-1)*100</f>
        <v>2.809312269139852</v>
      </c>
    </row>
    <row r="142" spans="1:30" ht="15" customHeight="1">
      <c r="A142" s="15" t="s">
        <v>14</v>
      </c>
      <c r="B142" s="35"/>
      <c r="C142" s="27"/>
      <c r="D142" s="27"/>
      <c r="E142" s="27">
        <f aca="true" t="shared" si="41" ref="E142:J142">((E100/D100)-1)*100</f>
        <v>-37.05126439877522</v>
      </c>
      <c r="F142" s="27">
        <f t="shared" si="41"/>
        <v>1.8730148999598795</v>
      </c>
      <c r="G142" s="27">
        <f t="shared" si="41"/>
        <v>51.754559358059126</v>
      </c>
      <c r="H142" s="27">
        <f t="shared" si="41"/>
        <v>-7.560987003320885</v>
      </c>
      <c r="I142" s="27">
        <f t="shared" si="41"/>
        <v>-84.35918641192374</v>
      </c>
      <c r="J142" s="27">
        <f t="shared" si="41"/>
        <v>27.415912858760482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>
        <f>((V100/U100)-1)*100</f>
        <v>320.15304171369036</v>
      </c>
      <c r="W142" s="27">
        <f>((W100/V100)-1)*100</f>
        <v>53.03137193987333</v>
      </c>
      <c r="X142" s="27">
        <f>((X100/W100)-1)*100</f>
        <v>47.25096614248123</v>
      </c>
      <c r="Y142" s="27">
        <f>((Y100/X100)-1)*100</f>
        <v>-100</v>
      </c>
      <c r="Z142" s="27"/>
      <c r="AA142" s="27"/>
      <c r="AB142" s="27">
        <f>((AB100/AA100)-1)*100</f>
        <v>-100</v>
      </c>
      <c r="AC142" s="27"/>
      <c r="AD142" s="1" t="s">
        <v>5</v>
      </c>
    </row>
    <row r="143" spans="1:29" ht="15" customHeight="1">
      <c r="A143" s="15" t="s">
        <v>15</v>
      </c>
      <c r="B143" s="35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ht="15" customHeight="1">
      <c r="A144" s="2"/>
      <c r="B144" s="35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8"/>
      <c r="AC144" s="28"/>
    </row>
    <row r="145" spans="1:29" s="26" customFormat="1" ht="15" customHeight="1">
      <c r="A145" s="7" t="s">
        <v>21</v>
      </c>
      <c r="B145" s="37"/>
      <c r="C145" s="25">
        <f aca="true" t="shared" si="42" ref="C145:AC145">((C103/B103)-1)*100</f>
        <v>60.541756585812664</v>
      </c>
      <c r="D145" s="25">
        <f t="shared" si="42"/>
        <v>14.962901729000322</v>
      </c>
      <c r="E145" s="25">
        <f t="shared" si="42"/>
        <v>11.308653843157801</v>
      </c>
      <c r="F145" s="25">
        <f t="shared" si="42"/>
        <v>12.262775274004012</v>
      </c>
      <c r="G145" s="25">
        <f t="shared" si="42"/>
        <v>-2.2809608241265544</v>
      </c>
      <c r="H145" s="25">
        <f t="shared" si="42"/>
        <v>-13.993726941791639</v>
      </c>
      <c r="I145" s="25">
        <f t="shared" si="42"/>
        <v>-22.17398553265736</v>
      </c>
      <c r="J145" s="25">
        <f t="shared" si="42"/>
        <v>18.389901796135067</v>
      </c>
      <c r="K145" s="25">
        <f t="shared" si="42"/>
        <v>-4.889784833075039</v>
      </c>
      <c r="L145" s="25">
        <f t="shared" si="42"/>
        <v>23.23286178255939</v>
      </c>
      <c r="M145" s="25">
        <f t="shared" si="42"/>
        <v>17.994048575275578</v>
      </c>
      <c r="N145" s="25">
        <f t="shared" si="42"/>
        <v>17.381758680307957</v>
      </c>
      <c r="O145" s="25">
        <f t="shared" si="42"/>
        <v>20.463630734000617</v>
      </c>
      <c r="P145" s="25">
        <f t="shared" si="42"/>
        <v>118.7873057473683</v>
      </c>
      <c r="Q145" s="25">
        <f t="shared" si="42"/>
        <v>-12.64939970513822</v>
      </c>
      <c r="R145" s="25">
        <f t="shared" si="42"/>
        <v>-8.360063000057472</v>
      </c>
      <c r="S145" s="25">
        <f t="shared" si="42"/>
        <v>10.428999077038759</v>
      </c>
      <c r="T145" s="25">
        <f t="shared" si="42"/>
        <v>9.64581475135442</v>
      </c>
      <c r="U145" s="25">
        <f t="shared" si="42"/>
        <v>13.162977779682382</v>
      </c>
      <c r="V145" s="25">
        <f t="shared" si="42"/>
        <v>6.896839490961204</v>
      </c>
      <c r="W145" s="25">
        <f t="shared" si="42"/>
        <v>9.96404558607573</v>
      </c>
      <c r="X145" s="25">
        <f t="shared" si="42"/>
        <v>5.349501827904124</v>
      </c>
      <c r="Y145" s="25">
        <f t="shared" si="42"/>
        <v>4.339967949343171</v>
      </c>
      <c r="Z145" s="25">
        <f t="shared" si="42"/>
        <v>-1.587977623331971</v>
      </c>
      <c r="AA145" s="25">
        <f t="shared" si="42"/>
        <v>8.920543285240967</v>
      </c>
      <c r="AB145" s="25">
        <f t="shared" si="42"/>
        <v>4.577247798104489</v>
      </c>
      <c r="AC145" s="25">
        <f t="shared" si="42"/>
        <v>4.338308016711956</v>
      </c>
    </row>
    <row r="146" spans="1:29" ht="15" customHeight="1">
      <c r="A146" s="15" t="s">
        <v>33</v>
      </c>
      <c r="B146" s="35"/>
      <c r="C146" s="27">
        <f aca="true" t="shared" si="43" ref="C146:AC146">((C104/B104)-1)*100</f>
        <v>2.362692740688632</v>
      </c>
      <c r="D146" s="27">
        <f t="shared" si="43"/>
        <v>7.146963847702037</v>
      </c>
      <c r="E146" s="27">
        <f t="shared" si="43"/>
        <v>-53.0891876534477</v>
      </c>
      <c r="F146" s="27">
        <f t="shared" si="43"/>
        <v>49.6255998642883</v>
      </c>
      <c r="G146" s="27">
        <f t="shared" si="43"/>
        <v>7.582383700663797</v>
      </c>
      <c r="H146" s="27">
        <f t="shared" si="43"/>
        <v>53.07033696152368</v>
      </c>
      <c r="I146" s="27">
        <f t="shared" si="43"/>
        <v>-9.77879513230947</v>
      </c>
      <c r="J146" s="27">
        <f t="shared" si="43"/>
        <v>19.981743178906687</v>
      </c>
      <c r="K146" s="27">
        <f t="shared" si="43"/>
        <v>-5.754307380284807</v>
      </c>
      <c r="L146" s="27">
        <f t="shared" si="43"/>
        <v>13.641679641705974</v>
      </c>
      <c r="M146" s="27">
        <f t="shared" si="43"/>
        <v>9.505767778188389</v>
      </c>
      <c r="N146" s="27">
        <f t="shared" si="43"/>
        <v>14.937155988263973</v>
      </c>
      <c r="O146" s="27">
        <f t="shared" si="43"/>
        <v>38.60510521017666</v>
      </c>
      <c r="P146" s="27">
        <f t="shared" si="43"/>
        <v>11.001751088634704</v>
      </c>
      <c r="Q146" s="27">
        <f t="shared" si="43"/>
        <v>-11.642759390847345</v>
      </c>
      <c r="R146" s="27">
        <f t="shared" si="43"/>
        <v>-5.61076812303024</v>
      </c>
      <c r="S146" s="27">
        <f t="shared" si="43"/>
        <v>16.114031172662102</v>
      </c>
      <c r="T146" s="27">
        <f t="shared" si="43"/>
        <v>-18.715729212258946</v>
      </c>
      <c r="U146" s="27">
        <f t="shared" si="43"/>
        <v>4.42017789669964</v>
      </c>
      <c r="V146" s="27">
        <f t="shared" si="43"/>
        <v>10.632370131143087</v>
      </c>
      <c r="W146" s="27">
        <f t="shared" si="43"/>
        <v>6.681717108836804</v>
      </c>
      <c r="X146" s="27">
        <f t="shared" si="43"/>
        <v>9.579568570561726</v>
      </c>
      <c r="Y146" s="27">
        <f t="shared" si="43"/>
        <v>6.6617220574641145</v>
      </c>
      <c r="Z146" s="27">
        <f t="shared" si="43"/>
        <v>7.23239460154852</v>
      </c>
      <c r="AA146" s="27">
        <f t="shared" si="43"/>
        <v>-4.43521680893425</v>
      </c>
      <c r="AB146" s="27">
        <f t="shared" si="43"/>
        <v>3.056782653528556</v>
      </c>
      <c r="AC146" s="27">
        <f t="shared" si="43"/>
        <v>8.684158466267423</v>
      </c>
    </row>
    <row r="147" spans="1:29" ht="15" customHeight="1">
      <c r="A147" s="16" t="s">
        <v>24</v>
      </c>
      <c r="B147" s="35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>
        <f aca="true" t="shared" si="44" ref="Y147:AC155">((Y105/X105)-1)*100</f>
        <v>9.14348800849858</v>
      </c>
      <c r="Z147" s="27">
        <f t="shared" si="44"/>
        <v>2.398486260112054</v>
      </c>
      <c r="AA147" s="27">
        <f t="shared" si="44"/>
        <v>-4.104055068546564</v>
      </c>
      <c r="AB147" s="27">
        <f t="shared" si="44"/>
        <v>2.493452709343935</v>
      </c>
      <c r="AC147" s="27">
        <f t="shared" si="44"/>
        <v>3.7772615767596385</v>
      </c>
    </row>
    <row r="148" spans="1:29" ht="15" customHeight="1">
      <c r="A148" s="16" t="s">
        <v>25</v>
      </c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>
        <f t="shared" si="44"/>
        <v>5.60541024857748</v>
      </c>
      <c r="Z148" s="27">
        <f t="shared" si="44"/>
        <v>60.04469554457354</v>
      </c>
      <c r="AA148" s="27">
        <f t="shared" si="44"/>
        <v>-31.61905775134227</v>
      </c>
      <c r="AB148" s="27">
        <f t="shared" si="44"/>
        <v>1.0833874949967015</v>
      </c>
      <c r="AC148" s="27">
        <f t="shared" si="44"/>
        <v>50.35196222995366</v>
      </c>
    </row>
    <row r="149" spans="1:29" ht="15" customHeight="1">
      <c r="A149" s="16" t="s">
        <v>26</v>
      </c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>
        <f t="shared" si="44"/>
        <v>-7.430490085193464</v>
      </c>
      <c r="Z149" s="27">
        <f t="shared" si="44"/>
        <v>17.74958318445654</v>
      </c>
      <c r="AA149" s="27">
        <f t="shared" si="44"/>
        <v>9.50678276936312</v>
      </c>
      <c r="AB149" s="27">
        <f t="shared" si="44"/>
        <v>6.732134267327572</v>
      </c>
      <c r="AC149" s="27">
        <f t="shared" si="44"/>
        <v>18.9529876648572</v>
      </c>
    </row>
    <row r="150" spans="1:29" ht="15" customHeight="1">
      <c r="A150" s="15" t="s">
        <v>18</v>
      </c>
      <c r="B150" s="35"/>
      <c r="C150" s="27">
        <f aca="true" t="shared" si="45" ref="C150:X150">((C108/B108)-1)*100</f>
        <v>167.1666280531973</v>
      </c>
      <c r="D150" s="27">
        <f t="shared" si="45"/>
        <v>-57.43515578804646</v>
      </c>
      <c r="E150" s="27">
        <f t="shared" si="45"/>
        <v>26.603904318822757</v>
      </c>
      <c r="F150" s="27">
        <f t="shared" si="45"/>
        <v>33.95392203358216</v>
      </c>
      <c r="G150" s="27">
        <f t="shared" si="45"/>
        <v>15.954307360005204</v>
      </c>
      <c r="H150" s="27">
        <f t="shared" si="45"/>
        <v>-45.167144526141854</v>
      </c>
      <c r="I150" s="27">
        <f t="shared" si="45"/>
        <v>-31.063193812398126</v>
      </c>
      <c r="J150" s="27">
        <f t="shared" si="45"/>
        <v>17.644192912659086</v>
      </c>
      <c r="K150" s="27">
        <f t="shared" si="45"/>
        <v>-34.499364768633335</v>
      </c>
      <c r="L150" s="27">
        <f t="shared" si="45"/>
        <v>46.59556545161554</v>
      </c>
      <c r="M150" s="27">
        <f t="shared" si="45"/>
        <v>98.85395857289059</v>
      </c>
      <c r="N150" s="27">
        <f t="shared" si="45"/>
        <v>6.148222281715121</v>
      </c>
      <c r="O150" s="27">
        <f t="shared" si="45"/>
        <v>39.73611785728779</v>
      </c>
      <c r="P150" s="27">
        <f t="shared" si="45"/>
        <v>94.63944846190071</v>
      </c>
      <c r="Q150" s="27">
        <f t="shared" si="45"/>
        <v>-53.783463381435915</v>
      </c>
      <c r="R150" s="27">
        <f t="shared" si="45"/>
        <v>-13.366017030420352</v>
      </c>
      <c r="S150" s="27">
        <f t="shared" si="45"/>
        <v>19.116590558778014</v>
      </c>
      <c r="T150" s="27">
        <f t="shared" si="45"/>
        <v>2.711643750747239</v>
      </c>
      <c r="U150" s="27">
        <f t="shared" si="45"/>
        <v>-15.073087385451423</v>
      </c>
      <c r="V150" s="27">
        <f t="shared" si="45"/>
        <v>-9.47406538408584</v>
      </c>
      <c r="W150" s="27">
        <f t="shared" si="45"/>
        <v>49.47911978164261</v>
      </c>
      <c r="X150" s="27">
        <f t="shared" si="45"/>
        <v>13.194282486131549</v>
      </c>
      <c r="Y150" s="27">
        <f t="shared" si="44"/>
        <v>26.435399532557092</v>
      </c>
      <c r="Z150" s="27">
        <f t="shared" si="44"/>
        <v>-46.177142743823566</v>
      </c>
      <c r="AA150" s="27">
        <f t="shared" si="44"/>
        <v>43.953223887145995</v>
      </c>
      <c r="AB150" s="27">
        <f t="shared" si="44"/>
        <v>64.7611496701473</v>
      </c>
      <c r="AC150" s="27">
        <f t="shared" si="44"/>
        <v>-17.11789553382865</v>
      </c>
    </row>
    <row r="151" spans="1:29" ht="15" customHeight="1">
      <c r="A151" s="17" t="s">
        <v>27</v>
      </c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>
        <f t="shared" si="44"/>
        <v>-64.15950611650636</v>
      </c>
      <c r="Z151" s="27">
        <f t="shared" si="44"/>
        <v>-8.575743419396364</v>
      </c>
      <c r="AA151" s="27">
        <f t="shared" si="44"/>
        <v>38.369550570417445</v>
      </c>
      <c r="AB151" s="27">
        <f t="shared" si="44"/>
        <v>-33.64585589576793</v>
      </c>
      <c r="AC151" s="27">
        <f t="shared" si="44"/>
        <v>166.63003480915427</v>
      </c>
    </row>
    <row r="152" spans="1:29" ht="15" customHeight="1">
      <c r="A152" s="17" t="s">
        <v>28</v>
      </c>
      <c r="B152" s="35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>
        <f t="shared" si="44"/>
        <v>37.516316881465194</v>
      </c>
      <c r="Z152" s="27">
        <f t="shared" si="44"/>
        <v>-47.375801878657406</v>
      </c>
      <c r="AA152" s="27">
        <f t="shared" si="44"/>
        <v>44.26245817297212</v>
      </c>
      <c r="AB152" s="27">
        <f t="shared" si="44"/>
        <v>69.98849097976799</v>
      </c>
      <c r="AC152" s="27">
        <f t="shared" si="44"/>
        <v>-20.927903026583692</v>
      </c>
    </row>
    <row r="153" spans="1:29" ht="15" customHeight="1">
      <c r="A153" s="15" t="s">
        <v>19</v>
      </c>
      <c r="B153" s="35"/>
      <c r="C153" s="27"/>
      <c r="D153" s="27"/>
      <c r="E153" s="27">
        <f aca="true" t="shared" si="46" ref="E153:X153">((E111/D111)-1)*100</f>
        <v>91.68945278863858</v>
      </c>
      <c r="F153" s="27">
        <f t="shared" si="46"/>
        <v>-37.471880805251224</v>
      </c>
      <c r="G153" s="27">
        <f t="shared" si="46"/>
        <v>4.227987810637468</v>
      </c>
      <c r="H153" s="27">
        <f t="shared" si="46"/>
        <v>11.787372008503239</v>
      </c>
      <c r="I153" s="27">
        <f t="shared" si="46"/>
        <v>-7.359500454449663</v>
      </c>
      <c r="J153" s="27">
        <f t="shared" si="46"/>
        <v>35.719588685583005</v>
      </c>
      <c r="K153" s="27">
        <f t="shared" si="46"/>
        <v>-12.812643053664551</v>
      </c>
      <c r="L153" s="27">
        <f t="shared" si="46"/>
        <v>33.51795323422879</v>
      </c>
      <c r="M153" s="27">
        <f t="shared" si="46"/>
        <v>-3.7177137165881113</v>
      </c>
      <c r="N153" s="27">
        <f t="shared" si="46"/>
        <v>25.365301531677776</v>
      </c>
      <c r="O153" s="27">
        <f t="shared" si="46"/>
        <v>-3.3282549340375334</v>
      </c>
      <c r="P153" s="27">
        <f t="shared" si="46"/>
        <v>220.94489682094087</v>
      </c>
      <c r="Q153" s="27">
        <f t="shared" si="46"/>
        <v>-14.535848752600366</v>
      </c>
      <c r="R153" s="27">
        <f t="shared" si="46"/>
        <v>19.64105683731441</v>
      </c>
      <c r="S153" s="27">
        <f t="shared" si="46"/>
        <v>24.409267403769476</v>
      </c>
      <c r="T153" s="27">
        <f t="shared" si="46"/>
        <v>25.373240883840566</v>
      </c>
      <c r="U153" s="27">
        <f t="shared" si="46"/>
        <v>17.879272433704973</v>
      </c>
      <c r="V153" s="27">
        <f t="shared" si="46"/>
        <v>4.562581352800121</v>
      </c>
      <c r="W153" s="27">
        <f t="shared" si="46"/>
        <v>14.302874967806911</v>
      </c>
      <c r="X153" s="27">
        <f t="shared" si="46"/>
        <v>3.1435013519664157</v>
      </c>
      <c r="Y153" s="27">
        <f t="shared" si="44"/>
        <v>-1.7580285662451733</v>
      </c>
      <c r="Z153" s="27">
        <f t="shared" si="44"/>
        <v>-2.140649324088728</v>
      </c>
      <c r="AA153" s="27">
        <f t="shared" si="44"/>
        <v>6.147585325667948</v>
      </c>
      <c r="AB153" s="27">
        <f t="shared" si="44"/>
        <v>3.299812433918814</v>
      </c>
      <c r="AC153" s="27">
        <f t="shared" si="44"/>
        <v>8.109443222079516</v>
      </c>
    </row>
    <row r="154" spans="1:29" ht="15" customHeight="1">
      <c r="A154" s="16" t="s">
        <v>29</v>
      </c>
      <c r="B154" s="35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>
        <f t="shared" si="44"/>
        <v>-3.412325965476193</v>
      </c>
      <c r="Z154" s="27">
        <f t="shared" si="44"/>
        <v>-3.4777105777979767</v>
      </c>
      <c r="AA154" s="27">
        <f t="shared" si="44"/>
        <v>5.6315082745023615</v>
      </c>
      <c r="AB154" s="27">
        <f t="shared" si="44"/>
        <v>3.0069524652403423</v>
      </c>
      <c r="AC154" s="27">
        <f t="shared" si="44"/>
        <v>9.432176018116344</v>
      </c>
    </row>
    <row r="155" spans="1:29" ht="15" customHeight="1">
      <c r="A155" s="16" t="s">
        <v>30</v>
      </c>
      <c r="B155" s="35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>
        <f t="shared" si="44"/>
        <v>3.623440164750469</v>
      </c>
      <c r="Z155" s="27">
        <f t="shared" si="44"/>
        <v>1.9135233253153805</v>
      </c>
      <c r="AA155" s="27">
        <f t="shared" si="44"/>
        <v>7.629629953229977</v>
      </c>
      <c r="AB155" s="27">
        <f t="shared" si="44"/>
        <v>4.125219874499253</v>
      </c>
      <c r="AC155" s="27">
        <f t="shared" si="44"/>
        <v>4.42144165866436</v>
      </c>
    </row>
    <row r="156" spans="1:29" ht="15" customHeight="1">
      <c r="A156" s="15" t="s">
        <v>16</v>
      </c>
      <c r="B156" s="35"/>
      <c r="C156" s="27"/>
      <c r="D156" s="27"/>
      <c r="E156" s="27"/>
      <c r="F156" s="27"/>
      <c r="G156" s="27"/>
      <c r="H156" s="27"/>
      <c r="I156" s="27"/>
      <c r="J156" s="27">
        <f>((J114/I114)-1)*100</f>
        <v>-99.24374722935381</v>
      </c>
      <c r="K156" s="27">
        <f>((K114/J114)-1)*100</f>
        <v>-93.7188605724834</v>
      </c>
      <c r="L156" s="27">
        <f>((L114/K114)-1)*100</f>
        <v>-23.745224550348887</v>
      </c>
      <c r="M156" s="27">
        <f>((M114/L114)-1)*100</f>
        <v>-13.43916795519945</v>
      </c>
      <c r="N156" s="27">
        <f>((N114/M114)-1)*100</f>
        <v>-16.62597002976082</v>
      </c>
      <c r="O156" s="27"/>
      <c r="P156" s="27">
        <f aca="true" t="shared" si="47" ref="P156:AA157">((P114/O114)-1)*100</f>
        <v>293.76753990615066</v>
      </c>
      <c r="Q156" s="27">
        <f t="shared" si="47"/>
        <v>354.0539135951267</v>
      </c>
      <c r="R156" s="27">
        <f t="shared" si="47"/>
        <v>-50.21681754938272</v>
      </c>
      <c r="S156" s="27">
        <f t="shared" si="47"/>
        <v>-59.298786557476824</v>
      </c>
      <c r="T156" s="27">
        <f t="shared" si="47"/>
        <v>-48.8757819912275</v>
      </c>
      <c r="U156" s="27">
        <f t="shared" si="47"/>
        <v>94.02972074077078</v>
      </c>
      <c r="V156" s="27">
        <f t="shared" si="47"/>
        <v>-22.302152936940743</v>
      </c>
      <c r="W156" s="27">
        <f t="shared" si="47"/>
        <v>-28.105313113074494</v>
      </c>
      <c r="X156" s="27">
        <f t="shared" si="47"/>
        <v>7.047790201812454</v>
      </c>
      <c r="Y156" s="27">
        <f t="shared" si="47"/>
        <v>39.236961335803365</v>
      </c>
      <c r="Z156" s="27">
        <f t="shared" si="47"/>
        <v>-50.803848734028215</v>
      </c>
      <c r="AA156" s="27">
        <f t="shared" si="47"/>
        <v>5.483414561045619</v>
      </c>
      <c r="AB156" s="27">
        <f>((AB114/AA114)-1)*100</f>
        <v>-14.633614426543694</v>
      </c>
      <c r="AC156" s="27">
        <f>((AC114/AB114)-1)*100</f>
        <v>-22.826000362309195</v>
      </c>
    </row>
    <row r="157" spans="1:29" ht="15" customHeight="1">
      <c r="A157" s="15" t="s">
        <v>15</v>
      </c>
      <c r="B157" s="35"/>
      <c r="C157" s="27"/>
      <c r="D157" s="27"/>
      <c r="E157" s="27">
        <f>((E115/D115)-1)*100</f>
        <v>-14.05117903997649</v>
      </c>
      <c r="F157" s="27">
        <f>((F115/E115)-1)*100</f>
        <v>-6.445094733509215</v>
      </c>
      <c r="G157" s="27"/>
      <c r="H157" s="27"/>
      <c r="I157" s="27"/>
      <c r="J157" s="27">
        <f>((J115/I115)-1)*100</f>
        <v>-86.29098931578632</v>
      </c>
      <c r="K157" s="27"/>
      <c r="L157" s="27">
        <f>((L115/K115)-1)*100</f>
        <v>-14.064734422340353</v>
      </c>
      <c r="M157" s="27"/>
      <c r="N157" s="27"/>
      <c r="O157" s="27"/>
      <c r="P157" s="27"/>
      <c r="Q157" s="27"/>
      <c r="R157" s="27"/>
      <c r="S157" s="27"/>
      <c r="T157" s="27">
        <f t="shared" si="47"/>
        <v>198.93464115425766</v>
      </c>
      <c r="U157" s="27"/>
      <c r="V157" s="27"/>
      <c r="W157" s="27"/>
      <c r="X157" s="27"/>
      <c r="Y157" s="27"/>
      <c r="Z157" s="27"/>
      <c r="AA157" s="27">
        <f>((AA115/Z115)-1)*100</f>
        <v>19.875954472121826</v>
      </c>
      <c r="AB157" s="27">
        <f>((AB115/AA115)-1)*100</f>
        <v>-73.85950239614922</v>
      </c>
      <c r="AC157" s="27">
        <f>((AC115/AB115)-1)*100</f>
        <v>104.996429677381</v>
      </c>
    </row>
    <row r="158" spans="1:29" ht="15" customHeight="1">
      <c r="A158" s="15" t="s">
        <v>12</v>
      </c>
      <c r="B158" s="35"/>
      <c r="C158" s="27"/>
      <c r="D158" s="27"/>
      <c r="E158" s="27"/>
      <c r="F158" s="38" t="s">
        <v>45</v>
      </c>
      <c r="G158" s="27">
        <f>((G116/F116)-1)*100</f>
        <v>45.052299723809284</v>
      </c>
      <c r="H158" s="27">
        <f>((H116/G116)-1)*100</f>
        <v>-38.66063245436181</v>
      </c>
      <c r="I158" s="27"/>
      <c r="J158" s="27"/>
      <c r="K158" s="27"/>
      <c r="L158" s="27"/>
      <c r="M158" s="27"/>
      <c r="N158" s="27">
        <f>((N116/M116)-1)*100</f>
        <v>58.655778360358</v>
      </c>
      <c r="O158" s="27">
        <f>((O116/N116)-1)*100</f>
        <v>-85.64696304959763</v>
      </c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>
        <f>((AA116/Z116)-1)*100</f>
        <v>-100</v>
      </c>
      <c r="AB158" s="27"/>
      <c r="AC158" s="27"/>
    </row>
    <row r="159" spans="1:30" ht="15" customHeight="1">
      <c r="A159" s="15" t="s">
        <v>22</v>
      </c>
      <c r="B159" s="35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>
        <f>((Z117/Y117)-1)*100</f>
        <v>-100</v>
      </c>
      <c r="AA159" s="27"/>
      <c r="AB159" s="27"/>
      <c r="AC159" s="27">
        <f>((AC117/AB117)-1)*100</f>
        <v>-89.50023015469935</v>
      </c>
      <c r="AD159" s="1" t="s">
        <v>5</v>
      </c>
    </row>
    <row r="160" spans="1:29" ht="15" customHeight="1">
      <c r="A160" s="15" t="s">
        <v>23</v>
      </c>
      <c r="B160" s="35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>
        <f>((V118/U118)-1)*100</f>
        <v>-56.64894071530324</v>
      </c>
      <c r="W160" s="27">
        <f>((W118/V118)-1)*100</f>
        <v>-65.31110738207026</v>
      </c>
      <c r="X160" s="27">
        <f>((X118/W118)-1)*100</f>
        <v>-37.66722483588981</v>
      </c>
      <c r="Y160" s="27">
        <f>((Y118/X118)-1)*100</f>
        <v>135.77040161649023</v>
      </c>
      <c r="Z160" s="27">
        <f>((Z118/Y118)-1)*100</f>
        <v>55.85542491737079</v>
      </c>
      <c r="AA160" s="27">
        <f>((AA118/Z118)-1)*100</f>
        <v>-100</v>
      </c>
      <c r="AB160" s="27"/>
      <c r="AC160" s="27"/>
    </row>
    <row r="161" spans="1:29" ht="15" customHeight="1">
      <c r="A161" s="18"/>
      <c r="B161" s="18"/>
      <c r="C161" s="30"/>
      <c r="D161" s="30"/>
      <c r="E161" s="30"/>
      <c r="F161" s="30"/>
      <c r="G161" s="30"/>
      <c r="H161" s="30"/>
      <c r="I161" s="30"/>
      <c r="J161" s="30"/>
      <c r="K161" s="30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0"/>
      <c r="Y161" s="30"/>
      <c r="Z161" s="30"/>
      <c r="AA161" s="30"/>
      <c r="AB161" s="30"/>
      <c r="AC161" s="30"/>
    </row>
    <row r="162" spans="1:29" ht="15" customHeight="1">
      <c r="A162" s="24" t="s">
        <v>32</v>
      </c>
      <c r="AC162" s="1" t="s">
        <v>5</v>
      </c>
    </row>
    <row r="163" spans="1:23" s="2" customFormat="1" ht="15" customHeight="1">
      <c r="A163" s="24" t="s">
        <v>44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2"/>
      <c r="Q163" s="22"/>
      <c r="R163" s="22"/>
      <c r="S163" s="22"/>
      <c r="T163" s="22"/>
      <c r="U163" s="22"/>
      <c r="V163" s="1"/>
      <c r="W163" s="1"/>
    </row>
    <row r="164" spans="1:23" s="2" customFormat="1" ht="15" customHeight="1">
      <c r="A164" s="24" t="s">
        <v>40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2"/>
      <c r="Q164" s="22"/>
      <c r="R164" s="22"/>
      <c r="S164" s="22"/>
      <c r="T164" s="22"/>
      <c r="U164" s="22"/>
      <c r="V164" s="1"/>
      <c r="W164" s="1"/>
    </row>
    <row r="165" spans="1:29" s="23" customFormat="1" ht="15" customHeight="1" hidden="1">
      <c r="A165" s="40" t="str">
        <f>'[2]PIB EST'!A29</f>
        <v>Querétaro</v>
      </c>
      <c r="B165" s="41">
        <v>40474.7</v>
      </c>
      <c r="C165" s="41">
        <v>69250.23465978868</v>
      </c>
      <c r="D165" s="41">
        <v>118483.76888366802</v>
      </c>
      <c r="E165" s="41">
        <v>202719.94106368124</v>
      </c>
      <c r="F165" s="41">
        <v>346843.91703653045</v>
      </c>
      <c r="G165" s="41">
        <v>593433</v>
      </c>
      <c r="H165" s="41">
        <v>1217464.422681796</v>
      </c>
      <c r="I165" s="41">
        <v>2497703.3978493256</v>
      </c>
      <c r="J165" s="41">
        <v>5124192.664197963</v>
      </c>
      <c r="K165" s="41">
        <v>6452521.152440609</v>
      </c>
      <c r="L165" s="41">
        <v>8125188.09325648</v>
      </c>
      <c r="M165" s="41">
        <v>10231455.27013513</v>
      </c>
      <c r="N165" s="41">
        <v>12883723.520401647</v>
      </c>
      <c r="O165" s="41">
        <f>'[3]Hoja1'!B33</f>
        <v>16223531</v>
      </c>
      <c r="P165" s="41">
        <f>'[3]Hoja1'!C33</f>
        <v>19208103</v>
      </c>
      <c r="Q165" s="41">
        <f>'[3]Hoja1'!D33</f>
        <v>26933222</v>
      </c>
      <c r="R165" s="41">
        <f>'[3]Hoja1'!E33</f>
        <v>37586930</v>
      </c>
      <c r="S165" s="41">
        <f>'[3]Hoja1'!F33</f>
        <v>48780733</v>
      </c>
      <c r="T165" s="41">
        <f>'[3]Hoja1'!G33</f>
        <v>62127245</v>
      </c>
      <c r="U165" s="41">
        <f>'[3]Hoja1'!H33</f>
        <v>73262930</v>
      </c>
      <c r="V165" s="41">
        <f>'[3]Hoja1'!I33</f>
        <v>86334283</v>
      </c>
      <c r="W165" s="41">
        <f>'[3]Hoja1'!J33</f>
        <v>90933338</v>
      </c>
      <c r="X165" s="41">
        <f>'[3]Hoja1'!K33</f>
        <v>98817376</v>
      </c>
      <c r="Y165" s="41">
        <f>'[3]Hoja1'!L33</f>
        <v>106564924</v>
      </c>
      <c r="Z165" s="41">
        <f>'[3]Hoja1'!M33</f>
        <v>119657047</v>
      </c>
      <c r="AA165" s="23">
        <f>'[3]Hoja1'!N33</f>
        <v>133093449</v>
      </c>
      <c r="AB165" s="23">
        <f>'[3]Hoja1'!O33</f>
        <v>149468888</v>
      </c>
      <c r="AC165" s="23">
        <v>191793000</v>
      </c>
    </row>
    <row r="166" spans="1:11" ht="1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29" ht="15" customHeight="1">
      <c r="A167" s="43" t="s">
        <v>37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" customHeight="1">
      <c r="A168" s="44" t="s">
        <v>31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9" s="26" customFormat="1" ht="15" customHeight="1">
      <c r="A172" s="7" t="s">
        <v>2</v>
      </c>
      <c r="B172" s="25">
        <f aca="true" t="shared" si="48" ref="B172:AC179">(B7/B$165)*100</f>
        <v>2.730100531937235</v>
      </c>
      <c r="C172" s="25">
        <f t="shared" si="48"/>
        <v>3.2360901172530965</v>
      </c>
      <c r="D172" s="25">
        <f t="shared" si="48"/>
        <v>3.5295973781067436</v>
      </c>
      <c r="E172" s="25">
        <f t="shared" si="48"/>
        <v>4.2778228695695155</v>
      </c>
      <c r="F172" s="25">
        <f t="shared" si="48"/>
        <v>4.474058571529051</v>
      </c>
      <c r="G172" s="25">
        <f t="shared" si="48"/>
        <v>4.056397268099348</v>
      </c>
      <c r="H172" s="25">
        <f t="shared" si="48"/>
        <v>2.8851767119917517</v>
      </c>
      <c r="I172" s="25">
        <f t="shared" si="48"/>
        <v>2.6449897957013278</v>
      </c>
      <c r="J172" s="25">
        <f t="shared" si="48"/>
        <v>3.0675076114571223</v>
      </c>
      <c r="K172" s="25">
        <f t="shared" si="48"/>
        <v>2.937280568670627</v>
      </c>
      <c r="L172" s="25">
        <f t="shared" si="48"/>
        <v>3.681976300933819</v>
      </c>
      <c r="M172" s="25">
        <f t="shared" si="48"/>
        <v>4.261017015561288</v>
      </c>
      <c r="N172" s="25">
        <f t="shared" si="48"/>
        <v>4.562483811990984</v>
      </c>
      <c r="O172" s="25">
        <f t="shared" si="48"/>
        <v>4.785915162365085</v>
      </c>
      <c r="P172" s="25">
        <f t="shared" si="48"/>
        <v>9.59186859837226</v>
      </c>
      <c r="Q172" s="25">
        <f t="shared" si="48"/>
        <v>8.246172700763392</v>
      </c>
      <c r="R172" s="25">
        <f t="shared" si="48"/>
        <v>7.065756841540398</v>
      </c>
      <c r="S172" s="25">
        <f t="shared" si="48"/>
        <v>7.077901824476479</v>
      </c>
      <c r="T172" s="25">
        <f t="shared" si="48"/>
        <v>7.034661091120328</v>
      </c>
      <c r="U172" s="25">
        <f t="shared" si="48"/>
        <v>7.767853296339636</v>
      </c>
      <c r="V172" s="25">
        <f t="shared" si="48"/>
        <v>7.903013452952404</v>
      </c>
      <c r="W172" s="25">
        <f t="shared" si="48"/>
        <v>8.737798923646684</v>
      </c>
      <c r="X172" s="25">
        <f t="shared" si="48"/>
        <v>9.056631954080625</v>
      </c>
      <c r="Y172" s="25">
        <f t="shared" si="48"/>
        <v>9.513458173160242</v>
      </c>
      <c r="Z172" s="25">
        <f t="shared" si="48"/>
        <v>9.094688683901751</v>
      </c>
      <c r="AA172" s="25">
        <f t="shared" si="48"/>
        <v>9.31514718278884</v>
      </c>
      <c r="AB172" s="25">
        <f t="shared" si="48"/>
        <v>9.256362969663627</v>
      </c>
      <c r="AC172" s="25">
        <f t="shared" si="48"/>
        <v>7.863967402355665</v>
      </c>
    </row>
    <row r="173" spans="1:29" ht="15" customHeight="1">
      <c r="A173" s="15" t="s">
        <v>6</v>
      </c>
      <c r="B173" s="27">
        <f t="shared" si="48"/>
        <v>0.410132749594191</v>
      </c>
      <c r="C173" s="27">
        <f t="shared" si="48"/>
        <v>0.3249086463105519</v>
      </c>
      <c r="D173" s="27">
        <f t="shared" si="48"/>
        <v>0.23378729644561647</v>
      </c>
      <c r="E173" s="27">
        <f t="shared" si="48"/>
        <v>0.16623919592307737</v>
      </c>
      <c r="F173" s="27">
        <f t="shared" si="48"/>
        <v>0.04670688803890361</v>
      </c>
      <c r="G173" s="27">
        <f t="shared" si="48"/>
        <v>0.020389833393154744</v>
      </c>
      <c r="H173" s="27">
        <f t="shared" si="48"/>
        <v>0.043615237546763656</v>
      </c>
      <c r="I173" s="27">
        <f t="shared" si="48"/>
        <v>0.0191776173428938</v>
      </c>
      <c r="J173" s="27">
        <f t="shared" si="48"/>
        <v>0.020900853464838106</v>
      </c>
      <c r="K173" s="27">
        <f t="shared" si="48"/>
        <v>0.03064368102461946</v>
      </c>
      <c r="L173" s="27">
        <f t="shared" si="48"/>
        <v>0.040679673652641246</v>
      </c>
      <c r="M173" s="27">
        <f t="shared" si="48"/>
        <v>0.07457785621438016</v>
      </c>
      <c r="N173" s="27">
        <f t="shared" si="48"/>
        <v>0.09273250843268284</v>
      </c>
      <c r="O173" s="27">
        <f t="shared" si="48"/>
        <v>0.10342070416113483</v>
      </c>
      <c r="P173" s="27">
        <f t="shared" si="48"/>
        <v>0.10280036503344447</v>
      </c>
      <c r="Q173" s="27">
        <f t="shared" si="48"/>
        <v>0.07841245284355507</v>
      </c>
      <c r="R173" s="27">
        <f t="shared" si="48"/>
        <v>0.058538377569011354</v>
      </c>
      <c r="S173" s="27">
        <f t="shared" si="48"/>
        <v>0.06413986235098189</v>
      </c>
      <c r="T173" s="27">
        <f t="shared" si="48"/>
        <v>0.058914807827065235</v>
      </c>
      <c r="U173" s="27">
        <f t="shared" si="48"/>
        <v>0.07212599878274047</v>
      </c>
      <c r="V173" s="27">
        <f t="shared" si="48"/>
        <v>0.07439132609695734</v>
      </c>
      <c r="W173" s="27">
        <f t="shared" si="48"/>
        <v>0.08520717891165505</v>
      </c>
      <c r="X173" s="27">
        <f t="shared" si="48"/>
        <v>0.10043295422052091</v>
      </c>
      <c r="Y173" s="27">
        <f t="shared" si="48"/>
        <v>0.0906564715421746</v>
      </c>
      <c r="Z173" s="27">
        <f t="shared" si="48"/>
        <v>0.08812518497134565</v>
      </c>
      <c r="AA173" s="27">
        <f t="shared" si="48"/>
        <v>0.4229406091955735</v>
      </c>
      <c r="AB173" s="27">
        <f t="shared" si="48"/>
        <v>0.5198269087276544</v>
      </c>
      <c r="AC173" s="27">
        <f t="shared" si="48"/>
        <v>0.4458401505790096</v>
      </c>
    </row>
    <row r="174" spans="1:29" ht="15" customHeight="1">
      <c r="A174" s="15" t="s">
        <v>7</v>
      </c>
      <c r="B174" s="27">
        <f t="shared" si="48"/>
        <v>0.11612192307787333</v>
      </c>
      <c r="C174" s="27">
        <f t="shared" si="48"/>
        <v>0.09819461310718901</v>
      </c>
      <c r="D174" s="27">
        <f t="shared" si="48"/>
        <v>0.15782752503729341</v>
      </c>
      <c r="E174" s="27">
        <f t="shared" si="48"/>
        <v>0.054262052081716645</v>
      </c>
      <c r="F174" s="27">
        <f t="shared" si="48"/>
        <v>0.08505266649059608</v>
      </c>
      <c r="G174" s="27">
        <f t="shared" si="48"/>
        <v>0.033196670896293266</v>
      </c>
      <c r="H174" s="27">
        <f t="shared" si="48"/>
        <v>0.04977558183302971</v>
      </c>
      <c r="I174" s="27">
        <f t="shared" si="48"/>
        <v>0.04043714721570509</v>
      </c>
      <c r="J174" s="27">
        <f t="shared" si="48"/>
        <v>0.038854901259096804</v>
      </c>
      <c r="K174" s="27">
        <f t="shared" si="48"/>
        <v>0.05790434330597709</v>
      </c>
      <c r="L174" s="27">
        <f t="shared" si="48"/>
        <v>0.07912801434512037</v>
      </c>
      <c r="M174" s="27">
        <f t="shared" si="48"/>
        <v>0.09021590532622335</v>
      </c>
      <c r="N174" s="27">
        <f t="shared" si="48"/>
        <v>0.21951262734888566</v>
      </c>
      <c r="O174" s="27">
        <f t="shared" si="48"/>
        <v>0.2230802283423997</v>
      </c>
      <c r="P174" s="27">
        <f t="shared" si="48"/>
        <v>0.21782473782028344</v>
      </c>
      <c r="Q174" s="27">
        <f t="shared" si="48"/>
        <v>0.15244741234450154</v>
      </c>
      <c r="R174" s="27">
        <f t="shared" si="48"/>
        <v>0.11104641427219515</v>
      </c>
      <c r="S174" s="27">
        <f t="shared" si="48"/>
        <v>0.1410952516847174</v>
      </c>
      <c r="T174" s="27">
        <f t="shared" si="48"/>
        <v>0.10773431044624625</v>
      </c>
      <c r="U174" s="27">
        <f t="shared" si="48"/>
        <v>0.14264211791693288</v>
      </c>
      <c r="V174" s="27">
        <f t="shared" si="48"/>
        <v>0.11946621830403109</v>
      </c>
      <c r="W174" s="27">
        <f t="shared" si="48"/>
        <v>0.14131559538702956</v>
      </c>
      <c r="X174" s="27">
        <f t="shared" si="48"/>
        <v>0.17669304434879954</v>
      </c>
      <c r="Y174" s="27">
        <f t="shared" si="48"/>
        <v>0.16488727566680383</v>
      </c>
      <c r="Z174" s="27">
        <f t="shared" si="48"/>
        <v>0.16150233926464858</v>
      </c>
      <c r="AA174" s="27">
        <f t="shared" si="48"/>
        <v>0.2079570738301327</v>
      </c>
      <c r="AB174" s="27">
        <f t="shared" si="48"/>
        <v>0.18560384285457454</v>
      </c>
      <c r="AC174" s="27">
        <f t="shared" si="48"/>
        <v>0.16676656603734233</v>
      </c>
    </row>
    <row r="175" spans="1:29" ht="15" customHeight="1">
      <c r="A175" s="15" t="s">
        <v>8</v>
      </c>
      <c r="B175" s="27">
        <f t="shared" si="48"/>
        <v>0.4076620703797681</v>
      </c>
      <c r="C175" s="27">
        <f t="shared" si="48"/>
        <v>0.07220192140234485</v>
      </c>
      <c r="D175" s="27">
        <f t="shared" si="48"/>
        <v>0.054859834906011075</v>
      </c>
      <c r="E175" s="27">
        <f t="shared" si="48"/>
        <v>0.01233228456402651</v>
      </c>
      <c r="F175" s="27">
        <f t="shared" si="48"/>
        <v>0.18394441091864508</v>
      </c>
      <c r="G175" s="27">
        <f t="shared" si="48"/>
        <v>0.13110157338739167</v>
      </c>
      <c r="H175" s="27">
        <f t="shared" si="48"/>
        <v>0.19540612076035918</v>
      </c>
      <c r="I175" s="27">
        <f t="shared" si="48"/>
        <v>0.1615484049657129</v>
      </c>
      <c r="J175" s="27">
        <f t="shared" si="48"/>
        <v>0.09482469373076412</v>
      </c>
      <c r="K175" s="27">
        <f t="shared" si="48"/>
        <v>0.13970182796828842</v>
      </c>
      <c r="L175" s="27">
        <f t="shared" si="48"/>
        <v>0.2336844363733383</v>
      </c>
      <c r="M175" s="27">
        <f t="shared" si="48"/>
        <v>0.13467771334759507</v>
      </c>
      <c r="N175" s="27">
        <f t="shared" si="48"/>
        <v>0.06216681060655288</v>
      </c>
      <c r="O175" s="27">
        <f t="shared" si="48"/>
        <v>0.024116143396896765</v>
      </c>
      <c r="P175" s="27">
        <f t="shared" si="48"/>
        <v>0.4950671078762957</v>
      </c>
      <c r="Q175" s="27">
        <f t="shared" si="48"/>
        <v>0.3027524891006357</v>
      </c>
      <c r="R175" s="27">
        <f t="shared" si="48"/>
        <v>0.11752390259060796</v>
      </c>
      <c r="S175" s="27">
        <f t="shared" si="48"/>
        <v>0.17083068841954466</v>
      </c>
      <c r="T175" s="27">
        <f t="shared" si="48"/>
        <v>0.14362047117975374</v>
      </c>
      <c r="U175" s="27">
        <f t="shared" si="48"/>
        <v>0.17918223035851827</v>
      </c>
      <c r="V175" s="27">
        <f t="shared" si="48"/>
        <v>0.14997791433560642</v>
      </c>
      <c r="W175" s="27">
        <f t="shared" si="48"/>
        <v>0.15904652262957727</v>
      </c>
      <c r="X175" s="27">
        <f t="shared" si="48"/>
        <v>0.0950623704074069</v>
      </c>
      <c r="Y175" s="27">
        <f t="shared" si="48"/>
        <v>0.09013660066984142</v>
      </c>
      <c r="Z175" s="27">
        <f t="shared" si="48"/>
        <v>0.0971379638008282</v>
      </c>
      <c r="AA175" s="27">
        <f t="shared" si="48"/>
        <v>0.20890026074837087</v>
      </c>
      <c r="AB175" s="27">
        <f t="shared" si="48"/>
        <v>0.20712156499083606</v>
      </c>
      <c r="AC175" s="27">
        <f t="shared" si="48"/>
        <v>0.23498892034641514</v>
      </c>
    </row>
    <row r="176" spans="1:29" ht="15" customHeight="1">
      <c r="A176" s="15" t="s">
        <v>9</v>
      </c>
      <c r="B176" s="27">
        <f t="shared" si="48"/>
        <v>0.13588735679325603</v>
      </c>
      <c r="C176" s="27">
        <f t="shared" si="48"/>
        <v>0.09241845939500141</v>
      </c>
      <c r="D176" s="27">
        <f t="shared" si="48"/>
        <v>0.06836379426749073</v>
      </c>
      <c r="E176" s="27">
        <f t="shared" si="48"/>
        <v>0.6560775388062103</v>
      </c>
      <c r="F176" s="27">
        <f t="shared" si="48"/>
        <v>0.09283714783041334</v>
      </c>
      <c r="G176" s="27">
        <f t="shared" si="48"/>
        <v>0.15132289576076827</v>
      </c>
      <c r="H176" s="27">
        <f t="shared" si="48"/>
        <v>0.038933375889201455</v>
      </c>
      <c r="I176" s="27">
        <f t="shared" si="48"/>
        <v>0.05260832815983811</v>
      </c>
      <c r="J176" s="27">
        <f t="shared" si="48"/>
        <v>0.06518099960089568</v>
      </c>
      <c r="K176" s="27">
        <f t="shared" si="48"/>
        <v>0.08676128086589062</v>
      </c>
      <c r="L176" s="27">
        <f t="shared" si="48"/>
        <v>0.17373382422636807</v>
      </c>
      <c r="M176" s="27">
        <f t="shared" si="48"/>
        <v>0.11336999179244618</v>
      </c>
      <c r="N176" s="27">
        <f t="shared" si="48"/>
        <v>0.11493105992652022</v>
      </c>
      <c r="O176" s="27">
        <f t="shared" si="48"/>
        <v>0.18858095688293752</v>
      </c>
      <c r="P176" s="27">
        <f t="shared" si="48"/>
        <v>2.694362894659613</v>
      </c>
      <c r="Q176" s="27">
        <f t="shared" si="48"/>
        <v>0.12059455790324677</v>
      </c>
      <c r="R176" s="27">
        <f t="shared" si="48"/>
        <v>0.05271793945395381</v>
      </c>
      <c r="S176" s="27">
        <f t="shared" si="48"/>
        <v>0.05048461038910587</v>
      </c>
      <c r="T176" s="27">
        <f t="shared" si="48"/>
        <v>0.044425840869010046</v>
      </c>
      <c r="U176" s="27">
        <f t="shared" si="48"/>
        <v>0.07418664254896712</v>
      </c>
      <c r="V176" s="27">
        <f t="shared" si="48"/>
        <v>0.052151357995293704</v>
      </c>
      <c r="W176" s="27">
        <f t="shared" si="48"/>
        <v>0.07919180751948202</v>
      </c>
      <c r="X176" s="27">
        <f t="shared" si="48"/>
        <v>0.062338783413961533</v>
      </c>
      <c r="Y176" s="27">
        <f t="shared" si="48"/>
        <v>0.1218459086969367</v>
      </c>
      <c r="Z176" s="27">
        <f t="shared" si="48"/>
        <v>0.05040844522930604</v>
      </c>
      <c r="AA176" s="27">
        <f t="shared" si="48"/>
        <v>0.048395387213986764</v>
      </c>
      <c r="AB176" s="27">
        <f t="shared" si="48"/>
        <v>0.046540320819139294</v>
      </c>
      <c r="AC176" s="27">
        <f t="shared" si="48"/>
        <v>0.047810712591179035</v>
      </c>
    </row>
    <row r="177" spans="1:29" ht="15" customHeight="1">
      <c r="A177" s="15" t="s">
        <v>10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>
        <f>(R12/R$165)*100</f>
        <v>0.032734687296887506</v>
      </c>
      <c r="S177" s="27"/>
      <c r="T177" s="27"/>
      <c r="U177" s="27"/>
      <c r="V177" s="27">
        <f>V12/V$165</f>
        <v>4.026500110043191E-06</v>
      </c>
      <c r="W177" s="27"/>
      <c r="X177" s="27">
        <f t="shared" si="48"/>
        <v>0.11626827654278128</v>
      </c>
      <c r="Y177" s="27">
        <f t="shared" si="48"/>
        <v>0.00358748437712957</v>
      </c>
      <c r="Z177" s="27">
        <f t="shared" si="48"/>
        <v>0.000702659827465072</v>
      </c>
      <c r="AA177" s="27">
        <f t="shared" si="48"/>
        <v>0.0006846264837572884</v>
      </c>
      <c r="AB177" s="27">
        <f t="shared" si="48"/>
        <v>0.00970315641874582</v>
      </c>
      <c r="AC177" s="27">
        <f t="shared" si="48"/>
        <v>0.0011363814112089598</v>
      </c>
    </row>
    <row r="178" spans="1:29" ht="15" customHeight="1">
      <c r="A178" s="15" t="s">
        <v>17</v>
      </c>
      <c r="B178" s="27">
        <f aca="true" t="shared" si="49" ref="B178:Q178">(B13/B$165)*100</f>
        <v>0.9166219885508725</v>
      </c>
      <c r="C178" s="27">
        <f t="shared" si="49"/>
        <v>2.427428597546834</v>
      </c>
      <c r="D178" s="27">
        <f t="shared" si="49"/>
        <v>2.099021683249993</v>
      </c>
      <c r="E178" s="27">
        <f t="shared" si="49"/>
        <v>2.7496061663953504</v>
      </c>
      <c r="F178" s="27">
        <f t="shared" si="49"/>
        <v>3.065932391393216</v>
      </c>
      <c r="G178" s="27">
        <f t="shared" si="49"/>
        <v>2.681515857729516</v>
      </c>
      <c r="H178" s="27">
        <f t="shared" si="49"/>
        <v>1.728921158421522</v>
      </c>
      <c r="I178" s="27">
        <f t="shared" si="49"/>
        <v>2.272247379287254</v>
      </c>
      <c r="J178" s="27">
        <f t="shared" si="49"/>
        <v>2.724214508469291</v>
      </c>
      <c r="K178" s="27">
        <f t="shared" si="49"/>
        <v>2.5091942540747874</v>
      </c>
      <c r="L178" s="27">
        <f t="shared" si="49"/>
        <v>3.01876334658112</v>
      </c>
      <c r="M178" s="27">
        <f t="shared" si="49"/>
        <v>3.528280586376763</v>
      </c>
      <c r="N178" s="27">
        <f t="shared" si="49"/>
        <v>3.8400265204121418</v>
      </c>
      <c r="O178" s="27">
        <f t="shared" si="49"/>
        <v>3.344583185990768</v>
      </c>
      <c r="P178" s="27">
        <f t="shared" si="49"/>
        <v>3.07693581193312</v>
      </c>
      <c r="Q178" s="27">
        <f t="shared" si="49"/>
        <v>2.6940519778881264</v>
      </c>
      <c r="R178" s="27">
        <f>(R13/R$165)*100</f>
        <v>2.909369600017879</v>
      </c>
      <c r="S178" s="27">
        <f>(S13/S$165)*100</f>
        <v>2.9038015787913642</v>
      </c>
      <c r="T178" s="27">
        <f>(T13/T$165)*100</f>
        <v>2.8413652657541792</v>
      </c>
      <c r="U178" s="27">
        <f>(U13/U$165)*100</f>
        <v>2.9998006126700094</v>
      </c>
      <c r="V178" s="27">
        <f>(V13/V$165)*100</f>
        <v>3.412132881210121</v>
      </c>
      <c r="W178" s="27">
        <f>(W13/W$165)*100</f>
        <v>3.498021852007676</v>
      </c>
      <c r="X178" s="27">
        <f t="shared" si="48"/>
        <v>3.331898420374975</v>
      </c>
      <c r="Y178" s="27">
        <f t="shared" si="48"/>
        <v>3.7429360903030346</v>
      </c>
      <c r="Z178" s="27">
        <f t="shared" si="48"/>
        <v>3.703107632265069</v>
      </c>
      <c r="AA178" s="27">
        <f t="shared" si="48"/>
        <v>3.7096660399866863</v>
      </c>
      <c r="AB178" s="27">
        <f t="shared" si="48"/>
        <v>3.684176468884949</v>
      </c>
      <c r="AC178" s="27">
        <f t="shared" si="48"/>
        <v>3.113814059950051</v>
      </c>
    </row>
    <row r="179" spans="1:29" ht="15" customHeight="1">
      <c r="A179" s="15" t="s">
        <v>11</v>
      </c>
      <c r="B179" s="27"/>
      <c r="C179" s="27">
        <f>(C14/C$165)*100</f>
        <v>0.049097306553594504</v>
      </c>
      <c r="D179" s="27"/>
      <c r="E179" s="27"/>
      <c r="F179" s="27"/>
      <c r="G179" s="27">
        <f>(G14/G$165)*100</f>
        <v>0.24012820318384723</v>
      </c>
      <c r="H179" s="27">
        <f>(H14/H$165)*100</f>
        <v>0.29134321577847583</v>
      </c>
      <c r="I179" s="27"/>
      <c r="J179" s="27"/>
      <c r="K179" s="27"/>
      <c r="L179" s="27"/>
      <c r="M179" s="27">
        <f aca="true" t="shared" si="50" ref="M179:Q180">(M14/M$165)*100</f>
        <v>0.17375289761458546</v>
      </c>
      <c r="N179" s="27">
        <f t="shared" si="50"/>
        <v>0.14476715501124438</v>
      </c>
      <c r="O179" s="27">
        <f t="shared" si="50"/>
        <v>0.8029231737529887</v>
      </c>
      <c r="P179" s="27">
        <f t="shared" si="50"/>
        <v>1.9991562935704792</v>
      </c>
      <c r="Q179" s="27">
        <f t="shared" si="50"/>
        <v>1.7716706898268615</v>
      </c>
      <c r="R179" s="27">
        <f>(R14/R$165)*100</f>
        <v>0.1763964229055153</v>
      </c>
      <c r="S179" s="27">
        <f>(S14/S$165)*100</f>
        <v>0.33355876386687344</v>
      </c>
      <c r="T179" s="27"/>
      <c r="U179" s="27">
        <f>(U14/U$165)*100</f>
        <v>0.1187953430199966</v>
      </c>
      <c r="V179" s="27"/>
      <c r="W179" s="27">
        <f>(W14/W$165)*100</f>
        <v>0.007021606311207887</v>
      </c>
      <c r="X179" s="27">
        <f t="shared" si="48"/>
        <v>0.2947097289853153</v>
      </c>
      <c r="Y179" s="27">
        <f t="shared" si="48"/>
        <v>0.19682137154247867</v>
      </c>
      <c r="Z179" s="27">
        <f t="shared" si="48"/>
        <v>0</v>
      </c>
      <c r="AA179" s="27">
        <f t="shared" si="48"/>
        <v>0</v>
      </c>
      <c r="AB179" s="27">
        <f t="shared" si="48"/>
        <v>0</v>
      </c>
      <c r="AC179" s="27">
        <f t="shared" si="48"/>
        <v>0</v>
      </c>
    </row>
    <row r="180" spans="1:29" ht="15" customHeight="1">
      <c r="A180" s="15" t="s">
        <v>12</v>
      </c>
      <c r="B180" s="27"/>
      <c r="C180" s="27"/>
      <c r="D180" s="27"/>
      <c r="E180" s="27"/>
      <c r="F180" s="27">
        <f>(F15/F$165)*100</f>
        <v>0.03978734907017715</v>
      </c>
      <c r="G180" s="27"/>
      <c r="H180" s="27"/>
      <c r="I180" s="27"/>
      <c r="J180" s="27"/>
      <c r="K180" s="27">
        <f>(K15/K$165)*100</f>
        <v>0.11307518143106399</v>
      </c>
      <c r="L180" s="27">
        <f>(L15/L$165)*100</f>
        <v>0.1359870057552306</v>
      </c>
      <c r="M180" s="27">
        <f t="shared" si="50"/>
        <v>0.14614206488929427</v>
      </c>
      <c r="N180" s="27">
        <f t="shared" si="50"/>
        <v>0.08834713025295622</v>
      </c>
      <c r="O180" s="27">
        <f t="shared" si="50"/>
        <v>0.09921076983795946</v>
      </c>
      <c r="P180" s="27">
        <f t="shared" si="50"/>
        <v>1.0057213874790238</v>
      </c>
      <c r="Q180" s="27">
        <f t="shared" si="50"/>
        <v>0.3373603054250249</v>
      </c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>
        <f>(AC15/AC$165)*100</f>
        <v>0</v>
      </c>
    </row>
    <row r="181" spans="1:29" ht="15" customHeight="1">
      <c r="A181" s="15" t="s">
        <v>13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f>(Q16/Q$165)*100</f>
        <v>2.78888281543144</v>
      </c>
      <c r="R181" s="27">
        <f aca="true" t="shared" si="51" ref="R181:AC182">(R16/R$165)*100</f>
        <v>3.6007968727427326</v>
      </c>
      <c r="S181" s="27">
        <f t="shared" si="51"/>
        <v>3.406526265195728</v>
      </c>
      <c r="T181" s="27">
        <f t="shared" si="51"/>
        <v>3.8386003950440744</v>
      </c>
      <c r="U181" s="27">
        <f t="shared" si="51"/>
        <v>4.175520288364115</v>
      </c>
      <c r="V181" s="27">
        <f t="shared" si="51"/>
        <v>4.072097333570257</v>
      </c>
      <c r="W181" s="27">
        <f t="shared" si="51"/>
        <v>4.733538244246571</v>
      </c>
      <c r="X181" s="27">
        <f t="shared" si="51"/>
        <v>4.829310434229704</v>
      </c>
      <c r="Y181" s="27">
        <f t="shared" si="51"/>
        <v>5.102586970361843</v>
      </c>
      <c r="Z181" s="27">
        <f t="shared" si="51"/>
        <v>4.99370445854309</v>
      </c>
      <c r="AA181" s="27">
        <f t="shared" si="51"/>
        <v>4.715195200929837</v>
      </c>
      <c r="AB181" s="27">
        <f t="shared" si="51"/>
        <v>4.603390706967727</v>
      </c>
      <c r="AC181" s="27">
        <f t="shared" si="51"/>
        <v>3.85361061144046</v>
      </c>
    </row>
    <row r="182" spans="1:29" ht="15" customHeight="1">
      <c r="A182" s="15" t="s">
        <v>14</v>
      </c>
      <c r="B182" s="27"/>
      <c r="C182" s="27"/>
      <c r="D182" s="27">
        <f aca="true" t="shared" si="52" ref="D182:J182">(D17/D$165)*100</f>
        <v>0.7671936912240627</v>
      </c>
      <c r="E182" s="27">
        <f t="shared" si="52"/>
        <v>0.5258486138100904</v>
      </c>
      <c r="F182" s="27">
        <f t="shared" si="52"/>
        <v>0.49907174811939603</v>
      </c>
      <c r="G182" s="27">
        <f t="shared" si="52"/>
        <v>0.7026909524748371</v>
      </c>
      <c r="H182" s="27">
        <f t="shared" si="52"/>
        <v>0.5371820217623998</v>
      </c>
      <c r="I182" s="27">
        <f t="shared" si="52"/>
        <v>0.09897091872992374</v>
      </c>
      <c r="J182" s="27">
        <f t="shared" si="52"/>
        <v>0.12353165493223643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>
        <f t="shared" si="51"/>
        <v>0.005600062678355889</v>
      </c>
      <c r="V182" s="27">
        <f t="shared" si="51"/>
        <v>0.022393771429132042</v>
      </c>
      <c r="W182" s="27">
        <f t="shared" si="51"/>
        <v>0.034456116633483753</v>
      </c>
      <c r="X182" s="27">
        <f t="shared" si="51"/>
        <v>0.04991794155716096</v>
      </c>
      <c r="Y182" s="27">
        <f t="shared" si="51"/>
        <v>0</v>
      </c>
      <c r="Z182" s="27">
        <f t="shared" si="51"/>
        <v>0</v>
      </c>
      <c r="AA182" s="27">
        <f t="shared" si="51"/>
        <v>0.0014079844004944225</v>
      </c>
      <c r="AB182" s="27">
        <f t="shared" si="51"/>
        <v>0</v>
      </c>
      <c r="AC182" s="27">
        <f t="shared" si="51"/>
        <v>0</v>
      </c>
    </row>
    <row r="183" spans="1:29" ht="15" customHeight="1">
      <c r="A183" s="15" t="s">
        <v>15</v>
      </c>
      <c r="B183" s="27">
        <f aca="true" t="shared" si="53" ref="B183:G183">(B18/B$165)*100</f>
        <v>0.743674443541274</v>
      </c>
      <c r="C183" s="27">
        <f t="shared" si="53"/>
        <v>0.17184057293758076</v>
      </c>
      <c r="D183" s="27">
        <f t="shared" si="53"/>
        <v>0.14854355297627614</v>
      </c>
      <c r="E183" s="27">
        <f t="shared" si="53"/>
        <v>0.1134570179890439</v>
      </c>
      <c r="F183" s="27">
        <f t="shared" si="53"/>
        <v>0.4607259696677035</v>
      </c>
      <c r="G183" s="27">
        <f t="shared" si="53"/>
        <v>0.09605128127353889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>
        <f>(R18/R$165)*100</f>
        <v>0.006632624691614878</v>
      </c>
      <c r="S183" s="27">
        <f>(S18/S$165)*100</f>
        <v>0.007464803778163809</v>
      </c>
      <c r="T183" s="27"/>
      <c r="U183" s="27"/>
      <c r="V183" s="27"/>
      <c r="W183" s="27"/>
      <c r="X183" s="27"/>
      <c r="Y183" s="27"/>
      <c r="Z183" s="27"/>
      <c r="AA183" s="27"/>
      <c r="AB183" s="28"/>
      <c r="AC183" s="27">
        <f>(AC18/AC$165)*100</f>
        <v>0</v>
      </c>
    </row>
    <row r="184" spans="1:29" ht="15" customHeight="1">
      <c r="A184" s="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8"/>
      <c r="AC184" s="27"/>
    </row>
    <row r="185" spans="1:29" s="26" customFormat="1" ht="15" customHeight="1">
      <c r="A185" s="7" t="s">
        <v>21</v>
      </c>
      <c r="B185" s="25">
        <f aca="true" t="shared" si="54" ref="B185:AC185">(B20/B$165)*100</f>
        <v>2.730100531937235</v>
      </c>
      <c r="C185" s="25">
        <f t="shared" si="54"/>
        <v>3.2360901172530965</v>
      </c>
      <c r="D185" s="25">
        <f t="shared" si="54"/>
        <v>3.5295973781067436</v>
      </c>
      <c r="E185" s="25">
        <f t="shared" si="54"/>
        <v>4.2778228695695155</v>
      </c>
      <c r="F185" s="25">
        <f t="shared" si="54"/>
        <v>4.474058571529051</v>
      </c>
      <c r="G185" s="25">
        <f t="shared" si="54"/>
        <v>4.056397268099348</v>
      </c>
      <c r="H185" s="25">
        <f t="shared" si="54"/>
        <v>2.8851767119917517</v>
      </c>
      <c r="I185" s="25">
        <f t="shared" si="54"/>
        <v>2.6449897957013278</v>
      </c>
      <c r="J185" s="25">
        <f t="shared" si="54"/>
        <v>3.0675076114571223</v>
      </c>
      <c r="K185" s="25">
        <f t="shared" si="54"/>
        <v>2.937278243997891</v>
      </c>
      <c r="L185" s="25">
        <f t="shared" si="54"/>
        <v>3.6819799931560357</v>
      </c>
      <c r="M185" s="25">
        <f t="shared" si="54"/>
        <v>4.261016038183217</v>
      </c>
      <c r="N185" s="25">
        <f t="shared" si="54"/>
        <v>4.562481483471595</v>
      </c>
      <c r="O185" s="25">
        <f t="shared" si="54"/>
        <v>4.785912203699675</v>
      </c>
      <c r="P185" s="25">
        <f t="shared" si="54"/>
        <v>9.59186859837226</v>
      </c>
      <c r="Q185" s="25">
        <f t="shared" si="54"/>
        <v>8.246172700763392</v>
      </c>
      <c r="R185" s="25">
        <f t="shared" si="54"/>
        <v>7.065757692900165</v>
      </c>
      <c r="S185" s="25">
        <f t="shared" si="54"/>
        <v>7.077901824476479</v>
      </c>
      <c r="T185" s="25">
        <f t="shared" si="54"/>
        <v>7.034661091120327</v>
      </c>
      <c r="U185" s="25">
        <f t="shared" si="54"/>
        <v>7.767853296339636</v>
      </c>
      <c r="V185" s="25">
        <f t="shared" si="54"/>
        <v>7.903013452952404</v>
      </c>
      <c r="W185" s="25">
        <f t="shared" si="54"/>
        <v>8.737798923646684</v>
      </c>
      <c r="X185" s="25">
        <f t="shared" si="54"/>
        <v>9.056631954080627</v>
      </c>
      <c r="Y185" s="25">
        <f t="shared" si="54"/>
        <v>9.513458173160243</v>
      </c>
      <c r="Z185" s="25">
        <f t="shared" si="54"/>
        <v>9.09468868390175</v>
      </c>
      <c r="AA185" s="25">
        <f t="shared" si="54"/>
        <v>9.315147182788838</v>
      </c>
      <c r="AB185" s="25">
        <f t="shared" si="54"/>
        <v>9.256362969663625</v>
      </c>
      <c r="AC185" s="25">
        <f t="shared" si="54"/>
        <v>7.863967402355663</v>
      </c>
    </row>
    <row r="186" spans="1:29" ht="15" customHeight="1">
      <c r="A186" s="15" t="s">
        <v>33</v>
      </c>
      <c r="B186" s="27">
        <f aca="true" t="shared" si="55" ref="B186:AC186">(B21/B$165)*100</f>
        <v>1.2896945499287211</v>
      </c>
      <c r="C186" s="27">
        <f t="shared" si="55"/>
        <v>0.9747259389316556</v>
      </c>
      <c r="D186" s="27">
        <f t="shared" si="55"/>
        <v>0.9908530181485693</v>
      </c>
      <c r="E186" s="27">
        <f t="shared" si="55"/>
        <v>0.5061169585076479</v>
      </c>
      <c r="F186" s="27">
        <f t="shared" si="55"/>
        <v>0.705504660686402</v>
      </c>
      <c r="G186" s="27">
        <f t="shared" si="55"/>
        <v>0.7042075516528403</v>
      </c>
      <c r="H186" s="27">
        <f t="shared" si="55"/>
        <v>0.8914428871846063</v>
      </c>
      <c r="I186" s="27">
        <f t="shared" si="55"/>
        <v>0.9473903114507224</v>
      </c>
      <c r="J186" s="27">
        <f t="shared" si="55"/>
        <v>1.1135022380921873</v>
      </c>
      <c r="K186" s="27">
        <f t="shared" si="55"/>
        <v>1.0565374121123812</v>
      </c>
      <c r="L186" s="27">
        <f t="shared" si="55"/>
        <v>1.2213280340225046</v>
      </c>
      <c r="M186" s="27">
        <f t="shared" si="55"/>
        <v>1.3117194617635997</v>
      </c>
      <c r="N186" s="27">
        <f t="shared" si="55"/>
        <v>1.375272449144238</v>
      </c>
      <c r="O186" s="27">
        <f t="shared" si="55"/>
        <v>1.659875954254348</v>
      </c>
      <c r="P186" s="27">
        <f t="shared" si="55"/>
        <v>1.6878033192554205</v>
      </c>
      <c r="Q186" s="27">
        <f t="shared" si="55"/>
        <v>1.4677337898896758</v>
      </c>
      <c r="R186" s="27">
        <f t="shared" si="55"/>
        <v>1.29536236931295</v>
      </c>
      <c r="S186" s="27">
        <f t="shared" si="55"/>
        <v>1.3643903464919231</v>
      </c>
      <c r="T186" s="27">
        <f t="shared" si="55"/>
        <v>1.0052908687645814</v>
      </c>
      <c r="U186" s="27">
        <f t="shared" si="55"/>
        <v>1.0243058078621754</v>
      </c>
      <c r="V186" s="27">
        <f t="shared" si="55"/>
        <v>1.0785460510513534</v>
      </c>
      <c r="W186" s="27">
        <f t="shared" si="55"/>
        <v>1.1568773181954457</v>
      </c>
      <c r="X186" s="27">
        <f t="shared" si="55"/>
        <v>1.2472372672595555</v>
      </c>
      <c r="Y186" s="27">
        <f t="shared" si="55"/>
        <v>1.3393024556560469</v>
      </c>
      <c r="Z186" s="27">
        <f t="shared" si="55"/>
        <v>1.3951019224133119</v>
      </c>
      <c r="AA186" s="27">
        <f t="shared" si="55"/>
        <v>1.2537065674810186</v>
      </c>
      <c r="AB186" s="27">
        <f t="shared" si="55"/>
        <v>1.2276821113434655</v>
      </c>
      <c r="AC186" s="27">
        <f t="shared" si="55"/>
        <v>1.0864499225727737</v>
      </c>
    </row>
    <row r="187" spans="1:29" ht="15" customHeight="1">
      <c r="A187" s="16" t="s">
        <v>24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>
        <f aca="true" t="shared" si="56" ref="X187:AC200">(X22/X$165)*100</f>
        <v>1.0091238306105192</v>
      </c>
      <c r="Y187" s="27">
        <f t="shared" si="56"/>
        <v>1.1088257070403391</v>
      </c>
      <c r="Z187" s="27">
        <f t="shared" si="56"/>
        <v>1.1029557532035703</v>
      </c>
      <c r="AA187" s="27">
        <f t="shared" si="56"/>
        <v>0.9946044962738926</v>
      </c>
      <c r="AB187" s="27">
        <f t="shared" si="56"/>
        <v>0.968634623146457</v>
      </c>
      <c r="AC187" s="27">
        <f t="shared" si="56"/>
        <v>0.8185019786957813</v>
      </c>
    </row>
    <row r="188" spans="1:29" ht="15" customHeight="1">
      <c r="A188" s="16" t="s">
        <v>25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>
        <f t="shared" si="56"/>
        <v>0.06529168513845177</v>
      </c>
      <c r="Y188" s="27">
        <f t="shared" si="56"/>
        <v>0.06941687210324478</v>
      </c>
      <c r="Z188" s="27">
        <f t="shared" si="56"/>
        <v>0.10792140558173728</v>
      </c>
      <c r="AA188" s="27">
        <f t="shared" si="56"/>
        <v>0.06939605119106951</v>
      </c>
      <c r="AB188" s="27">
        <f t="shared" si="56"/>
        <v>0.06665427256005275</v>
      </c>
      <c r="AC188" s="27">
        <f t="shared" si="56"/>
        <v>0.08160084048948607</v>
      </c>
    </row>
    <row r="189" spans="1:29" ht="15" customHeight="1">
      <c r="A189" s="16" t="s">
        <v>26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>
        <f t="shared" si="56"/>
        <v>0.17282175151058454</v>
      </c>
      <c r="Y189" s="27">
        <f t="shared" si="56"/>
        <v>0.16105987651246295</v>
      </c>
      <c r="Z189" s="27">
        <f t="shared" si="56"/>
        <v>0.1842247636280043</v>
      </c>
      <c r="AA189" s="27">
        <f t="shared" si="56"/>
        <v>0.18970602001605652</v>
      </c>
      <c r="AB189" s="27">
        <f t="shared" si="56"/>
        <v>0.19239321563695583</v>
      </c>
      <c r="AC189" s="27">
        <f t="shared" si="56"/>
        <v>0.18634710338750635</v>
      </c>
    </row>
    <row r="190" spans="1:29" ht="15" customHeight="1">
      <c r="A190" s="15" t="s">
        <v>18</v>
      </c>
      <c r="B190" s="27">
        <f aca="true" t="shared" si="57" ref="B190:W190">(B25/B$165)*100</f>
        <v>1.1463951554921965</v>
      </c>
      <c r="C190" s="27">
        <f t="shared" si="57"/>
        <v>2.261364178321441</v>
      </c>
      <c r="D190" s="27">
        <f t="shared" si="57"/>
        <v>0.9132052518200614</v>
      </c>
      <c r="E190" s="27">
        <f t="shared" si="57"/>
        <v>1.258879608295826</v>
      </c>
      <c r="F190" s="27">
        <f t="shared" si="57"/>
        <v>1.5710236600246037</v>
      </c>
      <c r="G190" s="27">
        <f t="shared" si="57"/>
        <v>1.690165528374728</v>
      </c>
      <c r="H190" s="27">
        <f t="shared" si="57"/>
        <v>0.7664289671353138</v>
      </c>
      <c r="I190" s="27">
        <f t="shared" si="57"/>
        <v>0.622371736107065</v>
      </c>
      <c r="J190" s="27">
        <f t="shared" si="57"/>
        <v>0.7172446941112931</v>
      </c>
      <c r="K190" s="27">
        <f t="shared" si="57"/>
        <v>0.47298256416340984</v>
      </c>
      <c r="L190" s="27">
        <f t="shared" si="57"/>
        <v>0.7053030568924583</v>
      </c>
      <c r="M190" s="27">
        <f t="shared" si="57"/>
        <v>1.375566684153047</v>
      </c>
      <c r="N190" s="27">
        <f t="shared" si="57"/>
        <v>1.3319309416122143</v>
      </c>
      <c r="O190" s="27">
        <f t="shared" si="57"/>
        <v>1.6206828833994276</v>
      </c>
      <c r="P190" s="27">
        <f t="shared" si="57"/>
        <v>2.8896502689515984</v>
      </c>
      <c r="Q190" s="27">
        <f t="shared" si="57"/>
        <v>1.314395284752786</v>
      </c>
      <c r="R190" s="27">
        <f t="shared" si="57"/>
        <v>1.0647209655058287</v>
      </c>
      <c r="S190" s="27">
        <f t="shared" si="57"/>
        <v>1.150457868273525</v>
      </c>
      <c r="T190" s="27">
        <f t="shared" si="57"/>
        <v>1.0711171773350001</v>
      </c>
      <c r="U190" s="27">
        <f t="shared" si="57"/>
        <v>0.8876378012727582</v>
      </c>
      <c r="V190" s="27">
        <f t="shared" si="57"/>
        <v>0.7647784600238123</v>
      </c>
      <c r="W190" s="27">
        <f t="shared" si="57"/>
        <v>1.1494095344877806</v>
      </c>
      <c r="X190" s="27">
        <f t="shared" si="56"/>
        <v>1.280063377720129</v>
      </c>
      <c r="Y190" s="27">
        <f t="shared" si="56"/>
        <v>1.629375391850324</v>
      </c>
      <c r="Z190" s="27">
        <f t="shared" si="56"/>
        <v>0.851901081931263</v>
      </c>
      <c r="AA190" s="27">
        <f t="shared" si="56"/>
        <v>1.1531947331231909</v>
      </c>
      <c r="AB190" s="27">
        <f t="shared" si="56"/>
        <v>1.805389493497804</v>
      </c>
      <c r="AC190" s="27">
        <f t="shared" si="56"/>
        <v>1.2183981167195883</v>
      </c>
    </row>
    <row r="191" spans="1:29" ht="15" customHeight="1">
      <c r="A191" s="17" t="s">
        <v>27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>
        <f t="shared" si="56"/>
        <v>0.13950490954141506</v>
      </c>
      <c r="Y191" s="27">
        <f t="shared" si="56"/>
        <v>0.05033666893996002</v>
      </c>
      <c r="Z191" s="27">
        <f t="shared" si="56"/>
        <v>0.04470408165763944</v>
      </c>
      <c r="AA191" s="27">
        <f t="shared" si="56"/>
        <v>0.05816741889377291</v>
      </c>
      <c r="AB191" s="27">
        <f t="shared" si="56"/>
        <v>0.036674254243465036</v>
      </c>
      <c r="AC191" s="27">
        <f t="shared" si="56"/>
        <v>0.07962104977762484</v>
      </c>
    </row>
    <row r="192" spans="1:29" ht="15" customHeight="1">
      <c r="A192" s="17" t="s">
        <v>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>
        <f t="shared" si="56"/>
        <v>1.1405584681787138</v>
      </c>
      <c r="Y192" s="27">
        <f t="shared" si="56"/>
        <v>1.5790387229103642</v>
      </c>
      <c r="Z192" s="27">
        <f t="shared" si="56"/>
        <v>0.8071970002736237</v>
      </c>
      <c r="AA192" s="27">
        <f t="shared" si="56"/>
        <v>1.095027314229418</v>
      </c>
      <c r="AB192" s="27">
        <f t="shared" si="56"/>
        <v>1.768715239254339</v>
      </c>
      <c r="AC192" s="27">
        <f t="shared" si="56"/>
        <v>1.1387770669419637</v>
      </c>
    </row>
    <row r="193" spans="1:29" ht="15" customHeight="1">
      <c r="A193" s="15" t="s">
        <v>19</v>
      </c>
      <c r="B193" s="27"/>
      <c r="C193" s="27"/>
      <c r="D193" s="27">
        <f aca="true" t="shared" si="58" ref="D193:W193">(D28/D$165)*100</f>
        <v>0.7832296429658197</v>
      </c>
      <c r="E193" s="27">
        <f t="shared" si="58"/>
        <v>1.6347676418073542</v>
      </c>
      <c r="F193" s="27">
        <f t="shared" si="58"/>
        <v>0.9523015505709791</v>
      </c>
      <c r="G193" s="27">
        <f t="shared" si="58"/>
        <v>0.9209127230875263</v>
      </c>
      <c r="H193" s="27">
        <f t="shared" si="58"/>
        <v>0.8513595803619686</v>
      </c>
      <c r="I193" s="27">
        <f t="shared" si="58"/>
        <v>0.9290534664756798</v>
      </c>
      <c r="J193" s="27">
        <f t="shared" si="58"/>
        <v>1.2351799424369732</v>
      </c>
      <c r="K193" s="27">
        <f t="shared" si="58"/>
        <v>1.0842165154861756</v>
      </c>
      <c r="L193" s="27">
        <f t="shared" si="58"/>
        <v>1.4725345262997747</v>
      </c>
      <c r="M193" s="27">
        <f t="shared" si="58"/>
        <v>1.3905401161776367</v>
      </c>
      <c r="N193" s="27">
        <f t="shared" si="58"/>
        <v>1.5901870268760085</v>
      </c>
      <c r="O193" s="27">
        <f t="shared" si="58"/>
        <v>1.3386142018035407</v>
      </c>
      <c r="P193" s="27">
        <f t="shared" si="58"/>
        <v>3.9355213786598293</v>
      </c>
      <c r="Q193" s="27">
        <f t="shared" si="58"/>
        <v>3.310316901557489</v>
      </c>
      <c r="R193" s="27">
        <f t="shared" si="58"/>
        <v>3.703150342419559</v>
      </c>
      <c r="S193" s="27">
        <f t="shared" si="58"/>
        <v>4.179138222461725</v>
      </c>
      <c r="T193" s="27">
        <f t="shared" si="58"/>
        <v>4.749393720902963</v>
      </c>
      <c r="U193" s="27">
        <f t="shared" si="58"/>
        <v>5.462973439637207</v>
      </c>
      <c r="V193" s="27">
        <f t="shared" si="58"/>
        <v>5.436660660053202</v>
      </c>
      <c r="W193" s="27">
        <f t="shared" si="58"/>
        <v>6.248100355669337</v>
      </c>
      <c r="X193" s="27">
        <f t="shared" si="56"/>
        <v>6.3404787736925945</v>
      </c>
      <c r="Y193" s="27">
        <f t="shared" si="56"/>
        <v>6.271047883448029</v>
      </c>
      <c r="Z193" s="27">
        <f t="shared" si="56"/>
        <v>5.961337560001794</v>
      </c>
      <c r="AA193" s="27">
        <f t="shared" si="56"/>
        <v>5.950396676548671</v>
      </c>
      <c r="AB193" s="27">
        <f t="shared" si="56"/>
        <v>5.840619286603644</v>
      </c>
      <c r="AC193" s="27">
        <f t="shared" si="56"/>
        <v>5.141384304953778</v>
      </c>
    </row>
    <row r="194" spans="1:29" ht="15" customHeight="1">
      <c r="A194" s="16" t="s">
        <v>29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>
        <f t="shared" si="56"/>
        <v>4.849662087768856</v>
      </c>
      <c r="Y194" s="27">
        <f t="shared" si="56"/>
        <v>4.715787010742859</v>
      </c>
      <c r="Z194" s="27">
        <f t="shared" si="56"/>
        <v>4.4216367791526725</v>
      </c>
      <c r="AA194" s="27">
        <f t="shared" si="56"/>
        <v>4.3920636965385125</v>
      </c>
      <c r="AB194" s="27">
        <f t="shared" si="56"/>
        <v>4.298813609960088</v>
      </c>
      <c r="AC194" s="27">
        <f t="shared" si="56"/>
        <v>3.8304622692173336</v>
      </c>
    </row>
    <row r="195" spans="1:29" ht="15" customHeight="1">
      <c r="A195" s="16" t="s">
        <v>30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>
        <f t="shared" si="56"/>
        <v>1.4908166859237386</v>
      </c>
      <c r="Y195" s="27">
        <f t="shared" si="56"/>
        <v>1.5552608727051689</v>
      </c>
      <c r="Z195" s="27">
        <f t="shared" si="56"/>
        <v>1.5397007808491212</v>
      </c>
      <c r="AA195" s="27">
        <f t="shared" si="56"/>
        <v>1.5583329800101582</v>
      </c>
      <c r="AB195" s="27">
        <f t="shared" si="56"/>
        <v>1.5418056766435566</v>
      </c>
      <c r="AC195" s="27">
        <f t="shared" si="56"/>
        <v>1.3109220357364453</v>
      </c>
    </row>
    <row r="196" spans="1:29" ht="15" customHeight="1">
      <c r="A196" s="15" t="s">
        <v>16</v>
      </c>
      <c r="B196" s="27"/>
      <c r="C196" s="27"/>
      <c r="D196" s="27"/>
      <c r="E196" s="27"/>
      <c r="F196" s="27">
        <f>(F31/F$165)*100</f>
        <v>0.007496167216120332</v>
      </c>
      <c r="G196" s="27"/>
      <c r="H196" s="27"/>
      <c r="I196" s="27">
        <f aca="true" t="shared" si="59" ref="I196:W196">(I31/I$165)*100</f>
        <v>0.14225067728455465</v>
      </c>
      <c r="J196" s="27">
        <f t="shared" si="59"/>
        <v>0.0010538245444456189</v>
      </c>
      <c r="K196" s="27">
        <f t="shared" si="59"/>
        <v>6.664061842514941E-05</v>
      </c>
      <c r="L196" s="27">
        <f t="shared" si="59"/>
        <v>5.169111104622674E-05</v>
      </c>
      <c r="M196" s="27">
        <f t="shared" si="59"/>
        <v>4.388427532010995E-05</v>
      </c>
      <c r="N196" s="27">
        <f t="shared" si="59"/>
        <v>3.337544455367161E-05</v>
      </c>
      <c r="O196" s="27">
        <f t="shared" si="59"/>
        <v>0.13361141911708369</v>
      </c>
      <c r="P196" s="27">
        <f t="shared" si="59"/>
        <v>0.48194764469973944</v>
      </c>
      <c r="Q196" s="27">
        <f t="shared" si="59"/>
        <v>2.1537267245634406</v>
      </c>
      <c r="R196" s="27">
        <f t="shared" si="59"/>
        <v>1.0025240156618271</v>
      </c>
      <c r="S196" s="27">
        <f t="shared" si="59"/>
        <v>0.37013896039651556</v>
      </c>
      <c r="T196" s="27">
        <f t="shared" si="59"/>
        <v>0.17152920107756267</v>
      </c>
      <c r="U196" s="27">
        <f t="shared" si="59"/>
        <v>0.32475795057609624</v>
      </c>
      <c r="V196" s="27">
        <f t="shared" si="59"/>
        <v>0.24015720383060343</v>
      </c>
      <c r="W196" s="27">
        <f t="shared" si="59"/>
        <v>0.17360052371551563</v>
      </c>
      <c r="X196" s="27">
        <f t="shared" si="56"/>
        <v>0.18283566849619648</v>
      </c>
      <c r="Y196" s="27">
        <f t="shared" si="56"/>
        <v>0.2562928295242814</v>
      </c>
      <c r="Z196" s="27">
        <f t="shared" si="56"/>
        <v>0.12248103615660848</v>
      </c>
      <c r="AA196" s="27">
        <f t="shared" si="56"/>
        <v>0.1214912824146589</v>
      </c>
      <c r="AB196" s="27">
        <f t="shared" si="56"/>
        <v>0.0985474649413328</v>
      </c>
      <c r="AC196" s="27">
        <f t="shared" si="56"/>
        <v>0.06192613911873739</v>
      </c>
    </row>
    <row r="197" spans="1:29" ht="15" customHeight="1">
      <c r="A197" s="15" t="s">
        <v>15</v>
      </c>
      <c r="B197" s="27">
        <f>(B32/B$165)*100</f>
        <v>0.2940108265163176</v>
      </c>
      <c r="C197" s="27"/>
      <c r="D197" s="27">
        <f>(D32/D$165)*100</f>
        <v>0.8423094651722931</v>
      </c>
      <c r="E197" s="27">
        <f>(E32/E$165)*100</f>
        <v>0.7882796293325744</v>
      </c>
      <c r="F197" s="27">
        <f>(F32/F$165)*100</f>
        <v>0.6870525567697983</v>
      </c>
      <c r="G197" s="27"/>
      <c r="H197" s="27"/>
      <c r="I197" s="27">
        <f>(I32/I$165)*100</f>
        <v>0.003923604383306039</v>
      </c>
      <c r="J197" s="27">
        <f>(J32/J$165)*100</f>
        <v>0.0005269122722228094</v>
      </c>
      <c r="K197" s="27">
        <f>(K32/K$165)*100</f>
        <v>0.3234751116174991</v>
      </c>
      <c r="L197" s="27">
        <f>(L32/L$165)*100</f>
        <v>0.28276268483025224</v>
      </c>
      <c r="M197" s="27"/>
      <c r="N197" s="27"/>
      <c r="O197" s="27"/>
      <c r="P197" s="27">
        <f>(P32/P$165)*100</f>
        <v>0.5969459868056726</v>
      </c>
      <c r="Q197" s="27"/>
      <c r="R197" s="27"/>
      <c r="S197" s="27">
        <f>(S32/S$165)*100</f>
        <v>0.013776426852790425</v>
      </c>
      <c r="T197" s="27">
        <f>(T32/T$165)*100</f>
        <v>0.03733012304022173</v>
      </c>
      <c r="U197" s="27"/>
      <c r="V197" s="27">
        <f>(V32/V$165)*100</f>
        <v>0.35474088549504723</v>
      </c>
      <c r="W197" s="27"/>
      <c r="X197" s="27">
        <f t="shared" si="56"/>
        <v>0</v>
      </c>
      <c r="Y197" s="27">
        <f t="shared" si="56"/>
        <v>0</v>
      </c>
      <c r="Z197" s="27">
        <f t="shared" si="56"/>
        <v>0.7419386791318693</v>
      </c>
      <c r="AA197" s="27">
        <f t="shared" si="56"/>
        <v>0.8363579232212999</v>
      </c>
      <c r="AB197" s="27">
        <f t="shared" si="56"/>
        <v>0.20773968693739128</v>
      </c>
      <c r="AC197" s="27">
        <f t="shared" si="56"/>
        <v>0.3467554603139843</v>
      </c>
    </row>
    <row r="198" spans="1:29" ht="15" customHeight="1">
      <c r="A198" s="15" t="s">
        <v>12</v>
      </c>
      <c r="B198" s="27"/>
      <c r="C198" s="27"/>
      <c r="D198" s="27"/>
      <c r="E198" s="27">
        <f>(E33/E$165)*100</f>
        <v>0.08977903162611299</v>
      </c>
      <c r="F198" s="27">
        <f>(F33/F$165)*100</f>
        <v>0.5506799762611475</v>
      </c>
      <c r="G198" s="27">
        <f>(G33/G$165)*100</f>
        <v>0.7411114649842526</v>
      </c>
      <c r="H198" s="27">
        <f>(H33/H$165)*100</f>
        <v>0.375945277309863</v>
      </c>
      <c r="I198" s="27"/>
      <c r="J198" s="27"/>
      <c r="K198" s="27"/>
      <c r="L198" s="27"/>
      <c r="M198" s="27">
        <f>(M33/M$165)*100</f>
        <v>0.18314589181361407</v>
      </c>
      <c r="N198" s="27">
        <f>(N33/N$165)*100</f>
        <v>0.26505769039458094</v>
      </c>
      <c r="O198" s="27">
        <f>(O33/O$165)*100</f>
        <v>0.03312774512527513</v>
      </c>
      <c r="P198" s="27"/>
      <c r="Q198" s="27"/>
      <c r="R198" s="27"/>
      <c r="S198" s="27"/>
      <c r="T198" s="27"/>
      <c r="U198" s="27"/>
      <c r="V198" s="27"/>
      <c r="W198" s="27"/>
      <c r="X198" s="27">
        <f t="shared" si="56"/>
        <v>0</v>
      </c>
      <c r="Y198" s="27">
        <f t="shared" si="56"/>
        <v>0</v>
      </c>
      <c r="Z198" s="27">
        <f t="shared" si="56"/>
        <v>0.0003060053788557894</v>
      </c>
      <c r="AA198" s="27">
        <f t="shared" si="56"/>
        <v>0</v>
      </c>
      <c r="AB198" s="27">
        <f t="shared" si="56"/>
        <v>0</v>
      </c>
      <c r="AC198" s="27">
        <f t="shared" si="56"/>
        <v>0</v>
      </c>
    </row>
    <row r="199" spans="1:29" ht="15" customHeight="1">
      <c r="A199" s="15" t="s">
        <v>22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>
        <f t="shared" si="56"/>
        <v>0</v>
      </c>
      <c r="Y199" s="27">
        <f t="shared" si="56"/>
        <v>0.003157887111147379</v>
      </c>
      <c r="Z199" s="27">
        <f t="shared" si="56"/>
        <v>0</v>
      </c>
      <c r="AA199" s="27">
        <f t="shared" si="56"/>
        <v>0</v>
      </c>
      <c r="AB199" s="27">
        <f t="shared" si="56"/>
        <v>0.07638492633998856</v>
      </c>
      <c r="AC199" s="27">
        <f t="shared" si="56"/>
        <v>0.00653047817177895</v>
      </c>
    </row>
    <row r="200" spans="1:29" ht="15" customHeight="1">
      <c r="A200" s="15" t="s">
        <v>23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>
        <f>(U35/U$165)*100</f>
        <v>0.06817829699139796</v>
      </c>
      <c r="V200" s="27">
        <f>(V35/V$165)*100</f>
        <v>0.028130192498384447</v>
      </c>
      <c r="W200" s="27">
        <f>(W35/W$165)*100</f>
        <v>0.009811191578604538</v>
      </c>
      <c r="X200" s="27">
        <f t="shared" si="56"/>
        <v>0.0060168669121511585</v>
      </c>
      <c r="Y200" s="27">
        <f t="shared" si="56"/>
        <v>0.014281725570413769</v>
      </c>
      <c r="Z200" s="27">
        <f t="shared" si="56"/>
        <v>0.021622398888048774</v>
      </c>
      <c r="AA200" s="27">
        <f t="shared" si="56"/>
        <v>0</v>
      </c>
      <c r="AB200" s="27">
        <f t="shared" si="56"/>
        <v>0</v>
      </c>
      <c r="AC200" s="27">
        <f t="shared" si="56"/>
        <v>0.002522980505023645</v>
      </c>
    </row>
    <row r="201" spans="1:29" ht="15" customHeight="1">
      <c r="A201" s="18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</row>
    <row r="202" spans="1:23" s="2" customFormat="1" ht="15" customHeight="1">
      <c r="A202" s="24" t="s">
        <v>32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2"/>
      <c r="Q202" s="22"/>
      <c r="R202" s="22"/>
      <c r="S202" s="22"/>
      <c r="T202" s="22"/>
      <c r="U202" s="22"/>
      <c r="V202" s="1"/>
      <c r="W202" s="1"/>
    </row>
    <row r="203" spans="1:29" ht="15" customHeight="1">
      <c r="A203" s="24" t="s">
        <v>40</v>
      </c>
      <c r="AC203" s="1" t="s">
        <v>5</v>
      </c>
    </row>
    <row r="204" spans="20:29" ht="15" customHeight="1">
      <c r="T204" s="2"/>
      <c r="U204" s="2"/>
      <c r="V204" s="18"/>
      <c r="W204" s="18"/>
      <c r="X204" s="18"/>
      <c r="Y204" s="18"/>
      <c r="Z204" s="18"/>
      <c r="AA204" s="18"/>
      <c r="AB204" s="18"/>
      <c r="AC204" s="18"/>
    </row>
    <row r="205" ht="15" customHeight="1"/>
    <row r="206" ht="15" customHeight="1"/>
    <row r="207" ht="15" customHeight="1"/>
    <row r="208" ht="15" customHeight="1"/>
  </sheetData>
  <mergeCells count="10">
    <mergeCell ref="A167:AC167"/>
    <mergeCell ref="A168:AC168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2009-08-28T20:19:31Z</dcterms:created>
  <dcterms:modified xsi:type="dcterms:W3CDTF">2009-09-01T16:51:23Z</dcterms:modified>
  <cp:category/>
  <cp:version/>
  <cp:contentType/>
  <cp:contentStatus/>
</cp:coreProperties>
</file>