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4715" windowHeight="8190" activeTab="0"/>
  </bookViews>
  <sheets>
    <sheet name="Quintana_Roo" sheetId="1" r:id="rId1"/>
  </sheets>
  <externalReferences>
    <externalReference r:id="rId4"/>
    <externalReference r:id="rId5"/>
    <externalReference r:id="rId6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<sst xmlns="http://schemas.openxmlformats.org/spreadsheetml/2006/main" count="190" uniqueCount="46">
  <si>
    <t>(Miles de Pesos)</t>
  </si>
  <si>
    <t>Concepto/Año</t>
  </si>
  <si>
    <t>(Estructura porcentual)</t>
  </si>
  <si>
    <t>(Variación porcentual real anual)</t>
  </si>
  <si>
    <t xml:space="preserve"> </t>
  </si>
  <si>
    <t>Impuestos</t>
  </si>
  <si>
    <t>Derechos</t>
  </si>
  <si>
    <t>Productos</t>
  </si>
  <si>
    <t>Aprovechamientos</t>
  </si>
  <si>
    <t>Contribución de mejoras</t>
  </si>
  <si>
    <t>Deuda Pública</t>
  </si>
  <si>
    <t>Por cuenta de terceros</t>
  </si>
  <si>
    <t xml:space="preserve">Transferencias </t>
  </si>
  <si>
    <t>Otros  Ingresos</t>
  </si>
  <si>
    <t>Disponibilidades</t>
  </si>
  <si>
    <t>Deuda pública</t>
  </si>
  <si>
    <t>Participaciones Federales</t>
  </si>
  <si>
    <t>Obras Públicas</t>
  </si>
  <si>
    <t>Transferencias</t>
  </si>
  <si>
    <t>Ingresos Totales</t>
  </si>
  <si>
    <t>(Porcentajes del PIB de Quintana Roo)</t>
  </si>
  <si>
    <t>Gastos Totales</t>
  </si>
  <si>
    <t>Inversión Financiera</t>
  </si>
  <si>
    <t>Otros Egresos</t>
  </si>
  <si>
    <t xml:space="preserve">Servicios Personales </t>
  </si>
  <si>
    <t>Materiales y Suministros</t>
  </si>
  <si>
    <t>Servicios Generales</t>
  </si>
  <si>
    <t>Adquisición de bienes muebles e  inmuebles</t>
  </si>
  <si>
    <t>Obras Públicas y Acciones Sociales</t>
  </si>
  <si>
    <t>Subsidios, Transferencias y Ayudas</t>
  </si>
  <si>
    <t>Recursos Federales y Est. a municipios</t>
  </si>
  <si>
    <t xml:space="preserve">1/ A partir de 2002, cambia la clasificación utilizada en años anteriores, sin embargo para homegenizarla se siguió utilizando la misma clasificación y solamente se incorporaron los nuevos rubros en administrativos, obras públicas y transferencias. </t>
  </si>
  <si>
    <t>Administrativos 1/</t>
  </si>
  <si>
    <t>Deuda Pública (financiamiento)</t>
  </si>
  <si>
    <t>Transferencias (Aportaciones Federales)</t>
  </si>
  <si>
    <t>Quintana Roo: Situación de las Finanzas Públicas, 1980-2007</t>
  </si>
  <si>
    <t>Quintana Roo: Ingresos y Gastos como porcentaje del PIB, 1980-2007</t>
  </si>
  <si>
    <t>Nota 1: La disminución o aumento en algunos rubros de ingresos, se debe a que en 1980 entró en vigor el Impuesto al Valor Agregado (IVA), por lo que se abrogaron alrededor de 17 impuestos federales, estatales y/o municipales. Asimismo, los aumentos en el rubro de Participaciones se deben a que algunos estados se adhirieron al Sistema Nacional de Coordinación Fiscal.</t>
  </si>
  <si>
    <t>Nota 2: La suma de las cifras parciales puede no coincidir con el total debido al redondeo.</t>
  </si>
  <si>
    <t>Fuente: Elaborado por el Centro de Estudios de las Finanzas Públicas de la Cámara de Diputados con base en "Estadísticas de Finanzas Públicas Estatales y Municipales de México 1980 - 2007", INEGI.</t>
  </si>
  <si>
    <t>Indice de precios Implícito IPI 2003=100</t>
  </si>
  <si>
    <t>* Deflactado con el Indice de Precios Implícito del PIB 2003=100. Los deflactores del PIB de 2003 a 2008 se calcularon con el año base 2003. Para fines de comparación, los deflactores del PIB de 1980 a 2002 se calcularon con la base 1993, para ambos casos el año base de comparación fue 2003. En este sentido, los deflactores de 1980 a 2002 son preliminares en tanto el INEGI no dé a conocer las series oficiales del PIB a precios corrientes para esos años con la clasificación SCIAN.</t>
  </si>
  <si>
    <t>Nota : La suma de las cifras parciales puede no coincidir con el total debido al redondeo.</t>
  </si>
  <si>
    <t>n.s: No significativo. El porcentaje excede 500 por ciento.</t>
  </si>
  <si>
    <t>n.s</t>
  </si>
  <si>
    <t>(Miles de pesos constantes, base 2003 = 100)*</t>
  </si>
</sst>
</file>

<file path=xl/styles.xml><?xml version="1.0" encoding="utf-8"?>
<styleSheet xmlns="http://schemas.openxmlformats.org/spreadsheetml/2006/main">
  <numFmts count="6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#,##0.0"/>
    <numFmt numFmtId="185" formatCode="0.0000000"/>
    <numFmt numFmtId="186" formatCode="0.000000"/>
    <numFmt numFmtId="187" formatCode="0.0%"/>
    <numFmt numFmtId="188" formatCode="_(* #,##0.0_);_(* \(#,##0.0\);_(* &quot;-&quot;??_);_(@_)"/>
    <numFmt numFmtId="189" formatCode="_(* #,##0_);_(* \(#,##0\);_(* &quot;-&quot;??_);_(@_)"/>
    <numFmt numFmtId="190" formatCode="#,##0.000"/>
    <numFmt numFmtId="191" formatCode="#,##0.00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#,##0.00000"/>
    <numFmt numFmtId="197" formatCode="#,##0.000000"/>
    <numFmt numFmtId="198" formatCode="#,##0.0000000"/>
    <numFmt numFmtId="199" formatCode="#,##0.00000000"/>
    <numFmt numFmtId="200" formatCode="#,##0.000000000"/>
    <numFmt numFmtId="201" formatCode="###\ ###\ ###\ ###\ ##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0.000%"/>
    <numFmt numFmtId="206" formatCode="0.0000%"/>
    <numFmt numFmtId="207" formatCode="0.00000%"/>
    <numFmt numFmtId="208" formatCode="0.000000%"/>
    <numFmt numFmtId="209" formatCode="0.0000000%"/>
    <numFmt numFmtId="210" formatCode="0.00000000%"/>
    <numFmt numFmtId="211" formatCode="###\ ###\ ###\ ##0"/>
    <numFmt numFmtId="212" formatCode="0.000000000"/>
    <numFmt numFmtId="213" formatCode="0.0000000000"/>
    <numFmt numFmtId="214" formatCode="0.00000000"/>
    <numFmt numFmtId="215" formatCode="#,##0;[Red]#,##0"/>
    <numFmt numFmtId="216" formatCode="###\ ###\ ###\ ###0"/>
    <numFmt numFmtId="217" formatCode="###.0\ ###\ ###\ ##0"/>
    <numFmt numFmtId="218" formatCode="###.\ ###\ ###\ ##0"/>
    <numFmt numFmtId="219" formatCode="##.\ ###\ ###\ ##0"/>
    <numFmt numFmtId="220" formatCode="#.\ ###\ ###\ ##0"/>
    <numFmt numFmtId="221" formatCode=".\ ###\ ###\ ##00;"/>
    <numFmt numFmtId="222" formatCode="_-* #,##0.0_-;\-* #,##0.0_-;_-* &quot;-&quot;?_-;_-@_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Narrow"/>
      <family val="2"/>
    </font>
    <font>
      <sz val="7"/>
      <name val="Arial Narrow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9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184" fontId="5" fillId="2" borderId="0" xfId="0" applyNumberFormat="1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vertical="center"/>
    </xf>
    <xf numFmtId="184" fontId="7" fillId="2" borderId="0" xfId="0" applyNumberFormat="1" applyFont="1" applyFill="1" applyBorder="1" applyAlignment="1">
      <alignment vertical="center"/>
    </xf>
    <xf numFmtId="184" fontId="7" fillId="2" borderId="0" xfId="0" applyNumberFormat="1" applyFont="1" applyFill="1" applyAlignment="1">
      <alignment horizontal="right"/>
    </xf>
    <xf numFmtId="184" fontId="7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vertical="center"/>
    </xf>
    <xf numFmtId="3" fontId="5" fillId="2" borderId="0" xfId="0" applyNumberFormat="1" applyFont="1" applyFill="1" applyBorder="1" applyAlignment="1">
      <alignment horizontal="left" vertical="center" indent="2"/>
    </xf>
    <xf numFmtId="184" fontId="5" fillId="2" borderId="0" xfId="0" applyNumberFormat="1" applyFont="1" applyFill="1" applyBorder="1" applyAlignment="1">
      <alignment horizontal="right" vertical="center"/>
    </xf>
    <xf numFmtId="184" fontId="5" fillId="2" borderId="0" xfId="0" applyNumberFormat="1" applyFont="1" applyFill="1" applyBorder="1" applyAlignment="1">
      <alignment vertical="center"/>
    </xf>
    <xf numFmtId="184" fontId="5" fillId="2" borderId="0" xfId="0" applyNumberFormat="1" applyFont="1" applyFill="1" applyAlignment="1">
      <alignment horizontal="right"/>
    </xf>
    <xf numFmtId="184" fontId="5" fillId="2" borderId="0" xfId="0" applyNumberFormat="1" applyFont="1" applyFill="1" applyAlignment="1">
      <alignment/>
    </xf>
    <xf numFmtId="0" fontId="5" fillId="2" borderId="0" xfId="0" applyFont="1" applyFill="1" applyBorder="1" applyAlignment="1">
      <alignment horizontal="left" vertical="center" indent="2"/>
    </xf>
    <xf numFmtId="0" fontId="5" fillId="2" borderId="0" xfId="0" applyFont="1" applyFill="1" applyBorder="1" applyAlignment="1">
      <alignment horizontal="left" vertical="center" indent="4"/>
    </xf>
    <xf numFmtId="0" fontId="5" fillId="2" borderId="0" xfId="0" applyFont="1" applyFill="1" applyBorder="1" applyAlignment="1">
      <alignment horizontal="left" vertical="center" wrapText="1" indent="4"/>
    </xf>
    <xf numFmtId="0" fontId="5" fillId="2" borderId="2" xfId="0" applyFont="1" applyFill="1" applyBorder="1" applyAlignment="1">
      <alignment vertical="center"/>
    </xf>
    <xf numFmtId="184" fontId="5" fillId="2" borderId="2" xfId="0" applyNumberFormat="1" applyFont="1" applyFill="1" applyBorder="1" applyAlignment="1">
      <alignment horizontal="right" vertical="center"/>
    </xf>
    <xf numFmtId="184" fontId="5" fillId="2" borderId="2" xfId="0" applyNumberFormat="1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5" fillId="2" borderId="0" xfId="0" applyNumberFormat="1" applyFont="1" applyFill="1" applyAlignment="1">
      <alignment vertical="center"/>
    </xf>
    <xf numFmtId="3" fontId="8" fillId="2" borderId="0" xfId="0" applyNumberFormat="1" applyFont="1" applyFill="1" applyAlignment="1">
      <alignment vertical="center"/>
    </xf>
    <xf numFmtId="183" fontId="7" fillId="2" borderId="0" xfId="21" applyNumberFormat="1" applyFont="1" applyFill="1" applyBorder="1" applyAlignment="1">
      <alignment vertical="center"/>
    </xf>
    <xf numFmtId="183" fontId="5" fillId="2" borderId="0" xfId="21" applyNumberFormat="1" applyFont="1" applyFill="1" applyBorder="1" applyAlignment="1">
      <alignment vertical="center"/>
    </xf>
    <xf numFmtId="183" fontId="5" fillId="2" borderId="0" xfId="0" applyNumberFormat="1" applyFont="1" applyFill="1" applyBorder="1" applyAlignment="1">
      <alignment vertical="center"/>
    </xf>
    <xf numFmtId="183" fontId="5" fillId="2" borderId="2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wrapText="1"/>
    </xf>
    <xf numFmtId="0" fontId="5" fillId="2" borderId="0" xfId="0" applyFont="1" applyFill="1" applyAlignment="1">
      <alignment/>
    </xf>
    <xf numFmtId="182" fontId="5" fillId="2" borderId="0" xfId="0" applyNumberFormat="1" applyFont="1" applyFill="1" applyBorder="1" applyAlignment="1">
      <alignment/>
    </xf>
    <xf numFmtId="0" fontId="5" fillId="2" borderId="3" xfId="0" applyFont="1" applyFill="1" applyBorder="1" applyAlignment="1">
      <alignment/>
    </xf>
    <xf numFmtId="187" fontId="5" fillId="2" borderId="0" xfId="21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187" fontId="7" fillId="2" borderId="0" xfId="21" applyNumberFormat="1" applyFont="1" applyFill="1" applyBorder="1" applyAlignment="1">
      <alignment vertical="center"/>
    </xf>
    <xf numFmtId="183" fontId="5" fillId="2" borderId="0" xfId="21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center" indent="2"/>
    </xf>
    <xf numFmtId="187" fontId="5" fillId="2" borderId="2" xfId="21" applyNumberFormat="1" applyFont="1" applyFill="1" applyBorder="1" applyAlignment="1">
      <alignment vertical="center"/>
    </xf>
    <xf numFmtId="183" fontId="5" fillId="2" borderId="2" xfId="21" applyNumberFormat="1" applyFont="1" applyFill="1" applyBorder="1" applyAlignment="1">
      <alignment vertical="center"/>
    </xf>
    <xf numFmtId="183" fontId="5" fillId="2" borderId="2" xfId="21" applyNumberFormat="1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Nacional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31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'[1]quintanaroo'!#REF!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'[1]quintanaroo'!#REF!</c:f>
              <c:numCache>
                <c:ptCount val="1"/>
                <c:pt idx="0">
                  <c:v>0</c:v>
                </c:pt>
              </c:numCache>
            </c:numRef>
          </c:val>
        </c:ser>
        <c:firstSliceAng val="3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Gasto Efectivo Ordinario 1990-1998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'[1]quintanaroo'!#REF!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'[1]quintanaroo'!#REF!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'[1]quintanaroo'!#REF!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'[1]quintanaroo'!#REF!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'[1]quintanaroo'!#REF!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'[1]quintanaroo'!#REF!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'[1]quintanaroo'!#REF!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'[1]quintanaroo'!#REF!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'[1]quintanaroo'!#REF!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overlap val="100"/>
        <c:gapWidth val="60"/>
        <c:shape val="box"/>
        <c:axId val="19146747"/>
        <c:axId val="38102996"/>
      </c:bar3DChart>
      <c:catAx>
        <c:axId val="19146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102996"/>
        <c:crosses val="autoZero"/>
        <c:auto val="1"/>
        <c:lblOffset val="100"/>
        <c:noMultiLvlLbl val="0"/>
      </c:catAx>
      <c:valAx>
        <c:axId val="38102996"/>
        <c:scaling>
          <c:orientation val="minMax"/>
        </c:scaling>
        <c:axPos val="l"/>
        <c:majorGridlines/>
        <c:delete val="0"/>
        <c:numFmt formatCode="_(* #,##0_);_(* \(#,##0\);_(* &quot;-&quot;??_);_(@_)" sourceLinked="0"/>
        <c:majorTickMark val="out"/>
        <c:minorTickMark val="none"/>
        <c:tickLblPos val="nextTo"/>
        <c:crossAx val="191467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Ingresos Efectivos Ordinarios 1990-1998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4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'[1]quintanaroo'!#REF!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'[1]quintanaroo'!#REF!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'[1]quintanaroo'!#REF!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'[1]quintanaroo'!#REF!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'[1]quintanaroo'!#REF!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'[1]quintanaroo'!#REF!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overlap val="100"/>
        <c:gapWidth val="60"/>
        <c:shape val="box"/>
        <c:axId val="7382645"/>
        <c:axId val="66443806"/>
      </c:bar3DChart>
      <c:catAx>
        <c:axId val="7382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6443806"/>
        <c:crosses val="autoZero"/>
        <c:auto val="1"/>
        <c:lblOffset val="100"/>
        <c:noMultiLvlLbl val="0"/>
      </c:catAx>
      <c:valAx>
        <c:axId val="66443806"/>
        <c:scaling>
          <c:orientation val="minMax"/>
        </c:scaling>
        <c:axPos val="l"/>
        <c:majorGridlines/>
        <c:delete val="0"/>
        <c:numFmt formatCode="_(* #,##0_);_(* \(#,##0\);_(* &quot;-&quot;??_);_(@_)" sourceLinked="0"/>
        <c:majorTickMark val="out"/>
        <c:minorTickMark val="none"/>
        <c:tickLblPos val="nextTo"/>
        <c:crossAx val="73826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31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'[1]quintanaroo'!#REF!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'[1]quintanaroo'!#REF!</c:f>
              <c:numCache>
                <c:ptCount val="1"/>
                <c:pt idx="0">
                  <c:v>0</c:v>
                </c:pt>
              </c:numCache>
            </c:numRef>
          </c:val>
        </c:ser>
        <c:firstSliceAng val="3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1990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1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'[1]quintanaroo'!#REF!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'[1]quintanaroo'!#REF!</c:f>
              <c:numCache>
                <c:ptCount val="1"/>
                <c:pt idx="0">
                  <c:v>0</c:v>
                </c:pt>
              </c:numCache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1998
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4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'[1]quintanaroo'!#REF!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'[1]quintanaroo'!#REF!</c:f>
              <c:numCache>
                <c:ptCount val="1"/>
                <c:pt idx="0">
                  <c:v>0</c:v>
                </c:pt>
              </c:numCache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Balance Presupuestal 1990-1998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"/>
      <c:rAngAx val="1"/>
    </c:view3D>
    <c:plotArea>
      <c:layout/>
      <c:bar3DChart>
        <c:barDir val="col"/>
        <c:grouping val="clustered"/>
        <c:varyColors val="1"/>
        <c:ser>
          <c:idx val="1"/>
          <c:order val="0"/>
          <c:tx>
            <c:strRef>
              <c:f>'[1]quintanaroo'!#REF!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'[1]quintanaroo'!#REF!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'[1]quintanaroo'!#REF!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gapWidth val="70"/>
        <c:shape val="box"/>
        <c:axId val="46026105"/>
        <c:axId val="11581762"/>
      </c:bar3DChart>
      <c:catAx>
        <c:axId val="46026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581762"/>
        <c:crosses val="autoZero"/>
        <c:auto val="1"/>
        <c:lblOffset val="100"/>
        <c:noMultiLvlLbl val="0"/>
      </c:catAx>
      <c:valAx>
        <c:axId val="11581762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4602610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Ingreso y Gasto Presupuestal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'[1]quintanaroo'!#REF!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'[1]quintanaroo'!#REF!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'[1]quintanaroo'!#REF!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'[1]quintanaroo'!#REF!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'[1]quintanaroo'!#REF!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'[1]quintanaroo'!#REF!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7126995"/>
        <c:axId val="65707500"/>
      </c:lineChart>
      <c:catAx>
        <c:axId val="37126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707500"/>
        <c:crosses val="autoZero"/>
        <c:auto val="1"/>
        <c:lblOffset val="100"/>
        <c:noMultiLvlLbl val="0"/>
      </c:catAx>
      <c:valAx>
        <c:axId val="657075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1269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Ingresos Efectivos Ordinarios 1990-1998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'[1]quintanaroo'!#REF!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'[1]quintanaroo'!#REF!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'[1]quintanaroo'!#REF!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'[1]quintanaroo'!#REF!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'[1]quintanaroo'!#REF!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'[1]quintanaroo'!#REF!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'[1]quintanaroo'!#REF!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'[1]quintanaroo'!#REF!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'[1]quintanaroo'!#REF!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4496589"/>
        <c:axId val="20707254"/>
      </c:lineChart>
      <c:catAx>
        <c:axId val="54496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707254"/>
        <c:crosses val="autoZero"/>
        <c:auto val="1"/>
        <c:lblOffset val="100"/>
        <c:noMultiLvlLbl val="0"/>
      </c:catAx>
      <c:valAx>
        <c:axId val="20707254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44965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Ingresos Efectivos 1990-1998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4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'[1]quintanaroo'!#REF!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'[1]quintanaroo'!#REF!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'[1]quintanaroo'!#REF!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'[1]quintanaroo'!#REF!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'[1]quintanaroo'!#REF!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'[1]quintanaroo'!#REF!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overlap val="100"/>
        <c:gapWidth val="50"/>
        <c:shape val="box"/>
        <c:axId val="52147559"/>
        <c:axId val="66674848"/>
      </c:bar3DChart>
      <c:catAx>
        <c:axId val="52147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6674848"/>
        <c:crosses val="autoZero"/>
        <c:auto val="1"/>
        <c:lblOffset val="100"/>
        <c:noMultiLvlLbl val="0"/>
      </c:catAx>
      <c:valAx>
        <c:axId val="666748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1475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Autonomía Financiera 1990-1998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(Estructura % de los ingresos ordinarios)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4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'[1]quintanaroo'!#REF!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'[1]quintanaroo'!#REF!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'[1]quintanaroo'!#REF!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'[1]quintanaroo'!#REF!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'[1]quintanaroo'!#REF!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'[1]quintanaroo'!#REF!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overlap val="100"/>
        <c:gapWidth val="50"/>
        <c:shape val="box"/>
        <c:axId val="63202721"/>
        <c:axId val="31953578"/>
      </c:bar3DChart>
      <c:catAx>
        <c:axId val="63202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953578"/>
        <c:crosses val="autoZero"/>
        <c:auto val="1"/>
        <c:lblOffset val="100"/>
        <c:noMultiLvlLbl val="0"/>
      </c:catAx>
      <c:valAx>
        <c:axId val="31953578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632027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0.95175</cdr:y>
    </cdr:from>
    <cdr:to>
      <cdr:x>0</cdr:x>
      <cdr:y>-536869.96025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Fuente: UEFP de la H. Cámara de Diputados con base en datos de INEGI y Gobierno del Estado de Tabasco.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0.74075</cdr:y>
    </cdr:from>
    <cdr:to>
      <cdr:x>0</cdr:x>
      <cdr:y>-536870.17125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Fuente: UEFP de la H. Cámara de Diputados con base en datos de INEGI y Gobierno del Estado deTabasco.</a:t>
          </a:r>
        </a:p>
      </cdr:txBody>
    </cdr:sp>
  </cdr:relSizeAnchor>
  <cdr:relSizeAnchor xmlns:cdr="http://schemas.openxmlformats.org/drawingml/2006/chartDrawing">
    <cdr:from>
      <cdr:x>0.30825</cdr:x>
      <cdr:y>0.2495</cdr:y>
    </cdr:from>
    <cdr:to>
      <cdr:x>0.36625</cdr:x>
      <cdr:y>0.32825</cdr:y>
    </cdr:to>
    <cdr:sp>
      <cdr:nvSpPr>
        <cdr:cNvPr id="2" name="Line 2"/>
        <cdr:cNvSpPr>
          <a:spLocks/>
        </cdr:cNvSpPr>
      </cdr:nvSpPr>
      <cdr:spPr>
        <a:xfrm flipH="1" flipV="1">
          <a:off x="4924425" y="0"/>
          <a:ext cx="923925" cy="0"/>
        </a:xfrm>
        <a:prstGeom prst="line">
          <a:avLst/>
        </a:prstGeom>
        <a:noFill/>
        <a:ln w="9525" cmpd="sng">
          <a:solidFill>
            <a:srgbClr val="FF00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0.16775</cdr:x>
      <cdr:y>0.2495</cdr:y>
    </cdr:from>
    <cdr:to>
      <cdr:x>0.22875</cdr:x>
      <cdr:y>0.2825</cdr:y>
    </cdr:to>
    <cdr:sp>
      <cdr:nvSpPr>
        <cdr:cNvPr id="3" name="Line 3"/>
        <cdr:cNvSpPr>
          <a:spLocks/>
        </cdr:cNvSpPr>
      </cdr:nvSpPr>
      <cdr:spPr>
        <a:xfrm flipV="1">
          <a:off x="2676525" y="0"/>
          <a:ext cx="971550" cy="0"/>
        </a:xfrm>
        <a:prstGeom prst="line">
          <a:avLst/>
        </a:prstGeom>
        <a:noFill/>
        <a:ln w="9525" cmpd="sng">
          <a:solidFill>
            <a:srgbClr val="FF00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0.985</cdr:y>
    </cdr:from>
    <cdr:to>
      <cdr:x>0</cdr:x>
      <cdr:y>-536869.927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Fuente: UEFP de la H. Cámara de Diputados con base en datos de INEGI y Gobierno del Estado de Tabasco.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0.985</cdr:y>
    </cdr:from>
    <cdr:to>
      <cdr:x>0</cdr:x>
      <cdr:y>-536869.927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Fuente: UEFP de la H. Cámara de Diputados con base en datos de INEGI y Gobierno del Estado de Tabasco.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0.9875</cdr:y>
    </cdr:from>
    <cdr:to>
      <cdr:x>0</cdr:x>
      <cdr:y>-536869.9245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Fuente: UEFP de la H. Cámara de Diputados con base en datos de INEGI y Gobierno del Estado deTabasco.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0.988</cdr:y>
    </cdr:from>
    <cdr:to>
      <cdr:x>0</cdr:x>
      <cdr:y>-536869.924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Fuente: UEFP de la H. Cámara de Diputados con base en datos de INEGI y Gobierno del Estado de Tabasco.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204</xdr:row>
      <xdr:rowOff>0</xdr:rowOff>
    </xdr:from>
    <xdr:to>
      <xdr:col>12</xdr:col>
      <xdr:colOff>752475</xdr:colOff>
      <xdr:row>204</xdr:row>
      <xdr:rowOff>0</xdr:rowOff>
    </xdr:to>
    <xdr:graphicFrame>
      <xdr:nvGraphicFramePr>
        <xdr:cNvPr id="1" name="Chart 1"/>
        <xdr:cNvGraphicFramePr/>
      </xdr:nvGraphicFramePr>
      <xdr:xfrm>
        <a:off x="38100" y="38481000"/>
        <a:ext cx="13382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752475</xdr:colOff>
      <xdr:row>204</xdr:row>
      <xdr:rowOff>0</xdr:rowOff>
    </xdr:from>
    <xdr:to>
      <xdr:col>18</xdr:col>
      <xdr:colOff>790575</xdr:colOff>
      <xdr:row>204</xdr:row>
      <xdr:rowOff>0</xdr:rowOff>
    </xdr:to>
    <xdr:graphicFrame>
      <xdr:nvGraphicFramePr>
        <xdr:cNvPr id="2" name="Chart 2"/>
        <xdr:cNvGraphicFramePr/>
      </xdr:nvGraphicFramePr>
      <xdr:xfrm>
        <a:off x="13420725" y="38481000"/>
        <a:ext cx="5353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204</xdr:row>
      <xdr:rowOff>0</xdr:rowOff>
    </xdr:from>
    <xdr:to>
      <xdr:col>14</xdr:col>
      <xdr:colOff>142875</xdr:colOff>
      <xdr:row>204</xdr:row>
      <xdr:rowOff>0</xdr:rowOff>
    </xdr:to>
    <xdr:graphicFrame>
      <xdr:nvGraphicFramePr>
        <xdr:cNvPr id="3" name="Chart 3"/>
        <xdr:cNvGraphicFramePr/>
      </xdr:nvGraphicFramePr>
      <xdr:xfrm>
        <a:off x="38100" y="38481000"/>
        <a:ext cx="14544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142875</xdr:colOff>
      <xdr:row>204</xdr:row>
      <xdr:rowOff>0</xdr:rowOff>
    </xdr:from>
    <xdr:to>
      <xdr:col>19</xdr:col>
      <xdr:colOff>523875</xdr:colOff>
      <xdr:row>204</xdr:row>
      <xdr:rowOff>0</xdr:rowOff>
    </xdr:to>
    <xdr:graphicFrame>
      <xdr:nvGraphicFramePr>
        <xdr:cNvPr id="4" name="Chart 4"/>
        <xdr:cNvGraphicFramePr/>
      </xdr:nvGraphicFramePr>
      <xdr:xfrm>
        <a:off x="14582775" y="38481000"/>
        <a:ext cx="48101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204</xdr:row>
      <xdr:rowOff>0</xdr:rowOff>
    </xdr:from>
    <xdr:to>
      <xdr:col>15</xdr:col>
      <xdr:colOff>714375</xdr:colOff>
      <xdr:row>204</xdr:row>
      <xdr:rowOff>0</xdr:rowOff>
    </xdr:to>
    <xdr:graphicFrame>
      <xdr:nvGraphicFramePr>
        <xdr:cNvPr id="5" name="Chart 5"/>
        <xdr:cNvGraphicFramePr/>
      </xdr:nvGraphicFramePr>
      <xdr:xfrm>
        <a:off x="38100" y="38481000"/>
        <a:ext cx="160020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47625</xdr:colOff>
      <xdr:row>204</xdr:row>
      <xdr:rowOff>0</xdr:rowOff>
    </xdr:from>
    <xdr:to>
      <xdr:col>15</xdr:col>
      <xdr:colOff>723900</xdr:colOff>
      <xdr:row>204</xdr:row>
      <xdr:rowOff>0</xdr:rowOff>
    </xdr:to>
    <xdr:graphicFrame>
      <xdr:nvGraphicFramePr>
        <xdr:cNvPr id="6" name="Chart 6"/>
        <xdr:cNvGraphicFramePr/>
      </xdr:nvGraphicFramePr>
      <xdr:xfrm>
        <a:off x="47625" y="38481000"/>
        <a:ext cx="160020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204</xdr:row>
      <xdr:rowOff>0</xdr:rowOff>
    </xdr:from>
    <xdr:to>
      <xdr:col>15</xdr:col>
      <xdr:colOff>714375</xdr:colOff>
      <xdr:row>204</xdr:row>
      <xdr:rowOff>0</xdr:rowOff>
    </xdr:to>
    <xdr:graphicFrame>
      <xdr:nvGraphicFramePr>
        <xdr:cNvPr id="7" name="Chart 7"/>
        <xdr:cNvGraphicFramePr/>
      </xdr:nvGraphicFramePr>
      <xdr:xfrm>
        <a:off x="38100" y="38481000"/>
        <a:ext cx="160020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47625</xdr:colOff>
      <xdr:row>204</xdr:row>
      <xdr:rowOff>0</xdr:rowOff>
    </xdr:from>
    <xdr:to>
      <xdr:col>22</xdr:col>
      <xdr:colOff>0</xdr:colOff>
      <xdr:row>204</xdr:row>
      <xdr:rowOff>0</xdr:rowOff>
    </xdr:to>
    <xdr:graphicFrame>
      <xdr:nvGraphicFramePr>
        <xdr:cNvPr id="8" name="Chart 8"/>
        <xdr:cNvGraphicFramePr/>
      </xdr:nvGraphicFramePr>
      <xdr:xfrm>
        <a:off x="16259175" y="38481000"/>
        <a:ext cx="52673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28575</xdr:colOff>
      <xdr:row>204</xdr:row>
      <xdr:rowOff>0</xdr:rowOff>
    </xdr:from>
    <xdr:to>
      <xdr:col>15</xdr:col>
      <xdr:colOff>723900</xdr:colOff>
      <xdr:row>204</xdr:row>
      <xdr:rowOff>0</xdr:rowOff>
    </xdr:to>
    <xdr:graphicFrame>
      <xdr:nvGraphicFramePr>
        <xdr:cNvPr id="9" name="Chart 9"/>
        <xdr:cNvGraphicFramePr/>
      </xdr:nvGraphicFramePr>
      <xdr:xfrm>
        <a:off x="28575" y="38481000"/>
        <a:ext cx="160210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47625</xdr:colOff>
      <xdr:row>204</xdr:row>
      <xdr:rowOff>0</xdr:rowOff>
    </xdr:from>
    <xdr:to>
      <xdr:col>15</xdr:col>
      <xdr:colOff>714375</xdr:colOff>
      <xdr:row>204</xdr:row>
      <xdr:rowOff>0</xdr:rowOff>
    </xdr:to>
    <xdr:graphicFrame>
      <xdr:nvGraphicFramePr>
        <xdr:cNvPr id="10" name="Chart 10"/>
        <xdr:cNvGraphicFramePr/>
      </xdr:nvGraphicFramePr>
      <xdr:xfrm>
        <a:off x="47625" y="38481000"/>
        <a:ext cx="159924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38100</xdr:colOff>
      <xdr:row>204</xdr:row>
      <xdr:rowOff>0</xdr:rowOff>
    </xdr:from>
    <xdr:to>
      <xdr:col>15</xdr:col>
      <xdr:colOff>723900</xdr:colOff>
      <xdr:row>204</xdr:row>
      <xdr:rowOff>0</xdr:rowOff>
    </xdr:to>
    <xdr:graphicFrame>
      <xdr:nvGraphicFramePr>
        <xdr:cNvPr id="11" name="Chart 11"/>
        <xdr:cNvGraphicFramePr/>
      </xdr:nvGraphicFramePr>
      <xdr:xfrm>
        <a:off x="38100" y="38481000"/>
        <a:ext cx="1601152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91.8\sistema_financiero\Sandra\02-estados%20a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91.8\publico\BASES\INGRESOS\03-ESTADOS%2080-2002\PIB%20estatal%201980-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91.8\publico\SANDRA\Estados_2007\PIB%20POR%20ENTIDAD%20FEDERATIV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do.mexico"/>
      <sheetName val="michoacán"/>
      <sheetName val="morelos"/>
      <sheetName val="nayarit"/>
      <sheetName val="nuevoleon"/>
      <sheetName val="oaxaca"/>
      <sheetName val="puebla"/>
      <sheetName val="queretaro"/>
      <sheetName val="quintanaro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PI"/>
      <sheetName val="PIB EST"/>
    </sheetNames>
    <sheetDataSet>
      <sheetData sheetId="1">
        <row r="30">
          <cell r="A30" t="str">
            <v>Quintana Roo</v>
          </cell>
          <cell r="B30">
            <v>17239.7</v>
          </cell>
          <cell r="C30">
            <v>29233.746972767218</v>
          </cell>
          <cell r="D30">
            <v>49572.32214410787</v>
          </cell>
          <cell r="E30">
            <v>84060.90143177404</v>
          </cell>
          <cell r="F30">
            <v>142543.9609018259</v>
          </cell>
          <cell r="G30">
            <v>241715</v>
          </cell>
          <cell r="H30">
            <v>547919.9647523145</v>
          </cell>
          <cell r="I30">
            <v>1242025.889060164</v>
          </cell>
          <cell r="J30">
            <v>2815426.3548199623</v>
          </cell>
          <cell r="K30">
            <v>3926110.7535800454</v>
          </cell>
          <cell r="L30">
            <v>5474959.635505213</v>
          </cell>
          <cell r="M30">
            <v>7634828.687162823</v>
          </cell>
          <cell r="N30">
            <v>10646765.083765866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Hoja1"/>
    </sheetNames>
    <sheetDataSet>
      <sheetData sheetId="1">
        <row r="34">
          <cell r="B34">
            <v>14846909</v>
          </cell>
          <cell r="C34">
            <v>16608833</v>
          </cell>
          <cell r="D34">
            <v>20596828</v>
          </cell>
          <cell r="E34">
            <v>27932297</v>
          </cell>
          <cell r="F34">
            <v>36374165</v>
          </cell>
          <cell r="G34">
            <v>46707476</v>
          </cell>
          <cell r="H34">
            <v>56899489</v>
          </cell>
          <cell r="I34">
            <v>69770372</v>
          </cell>
          <cell r="J34">
            <v>81295699</v>
          </cell>
          <cell r="K34">
            <v>87947261</v>
          </cell>
          <cell r="L34">
            <v>98759501</v>
          </cell>
          <cell r="M34">
            <v>114238197</v>
          </cell>
          <cell r="N34">
            <v>122038413</v>
          </cell>
          <cell r="O34">
            <v>129552796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X204"/>
  <sheetViews>
    <sheetView tabSelected="1" workbookViewId="0" topLeftCell="Y37">
      <selection activeCell="AE56" sqref="AE56"/>
    </sheetView>
  </sheetViews>
  <sheetFormatPr defaultColWidth="11.421875" defaultRowHeight="19.5" customHeight="1"/>
  <cols>
    <col min="1" max="1" width="43.8515625" style="1" customWidth="1"/>
    <col min="2" max="29" width="13.28125" style="1" customWidth="1"/>
    <col min="30" max="16384" width="11.421875" style="1" customWidth="1"/>
  </cols>
  <sheetData>
    <row r="1" ht="15" customHeight="1"/>
    <row r="2" spans="1:29" ht="15" customHeight="1">
      <c r="A2" s="45" t="s">
        <v>35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</row>
    <row r="3" spans="1:29" ht="15" customHeight="1">
      <c r="A3" s="46" t="s">
        <v>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</row>
    <row r="4" spans="1:31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AB4" s="3"/>
      <c r="AC4" s="3"/>
      <c r="AE4" s="1" t="s">
        <v>4</v>
      </c>
    </row>
    <row r="5" spans="1:29" ht="15" customHeight="1">
      <c r="A5" s="4" t="s">
        <v>1</v>
      </c>
      <c r="B5" s="5">
        <v>1980</v>
      </c>
      <c r="C5" s="5">
        <v>1981</v>
      </c>
      <c r="D5" s="5">
        <v>1982</v>
      </c>
      <c r="E5" s="5">
        <v>1983</v>
      </c>
      <c r="F5" s="5">
        <v>1984</v>
      </c>
      <c r="G5" s="5">
        <v>1985</v>
      </c>
      <c r="H5" s="5">
        <v>1986</v>
      </c>
      <c r="I5" s="5">
        <v>1987</v>
      </c>
      <c r="J5" s="5">
        <v>1988</v>
      </c>
      <c r="K5" s="5">
        <v>1989</v>
      </c>
      <c r="L5" s="5">
        <v>1990</v>
      </c>
      <c r="M5" s="5">
        <v>1991</v>
      </c>
      <c r="N5" s="5">
        <v>1992</v>
      </c>
      <c r="O5" s="5">
        <v>1993</v>
      </c>
      <c r="P5" s="5">
        <v>1994</v>
      </c>
      <c r="Q5" s="5">
        <v>1995</v>
      </c>
      <c r="R5" s="5">
        <v>1996</v>
      </c>
      <c r="S5" s="5">
        <v>1997</v>
      </c>
      <c r="T5" s="6">
        <v>1998</v>
      </c>
      <c r="U5" s="6">
        <v>1999</v>
      </c>
      <c r="V5" s="6">
        <v>2000</v>
      </c>
      <c r="W5" s="6">
        <v>2001</v>
      </c>
      <c r="X5" s="6">
        <v>2002</v>
      </c>
      <c r="Y5" s="5">
        <v>2003</v>
      </c>
      <c r="Z5" s="5">
        <v>2004</v>
      </c>
      <c r="AA5" s="6">
        <v>2005</v>
      </c>
      <c r="AB5" s="6">
        <v>2006</v>
      </c>
      <c r="AC5" s="6">
        <v>2007</v>
      </c>
    </row>
    <row r="6" spans="1:23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30" s="11" customFormat="1" ht="15" customHeight="1">
      <c r="A7" s="7" t="s">
        <v>19</v>
      </c>
      <c r="B7" s="8">
        <f>SUM(B8:B18)</f>
        <v>1100</v>
      </c>
      <c r="C7" s="8">
        <f aca="true" t="shared" si="0" ref="C7:W7">SUM(C8:C18)</f>
        <v>1785</v>
      </c>
      <c r="D7" s="8">
        <f t="shared" si="0"/>
        <v>3447</v>
      </c>
      <c r="E7" s="8">
        <f t="shared" si="0"/>
        <v>6771</v>
      </c>
      <c r="F7" s="8">
        <f t="shared" si="0"/>
        <v>9138</v>
      </c>
      <c r="G7" s="8">
        <f t="shared" si="0"/>
        <v>14766</v>
      </c>
      <c r="H7" s="8">
        <f t="shared" si="0"/>
        <v>19481</v>
      </c>
      <c r="I7" s="8">
        <f t="shared" si="0"/>
        <v>45853</v>
      </c>
      <c r="J7" s="8">
        <f t="shared" si="0"/>
        <v>112070</v>
      </c>
      <c r="K7" s="8">
        <f t="shared" si="0"/>
        <v>131512.73</v>
      </c>
      <c r="L7" s="8">
        <f t="shared" si="0"/>
        <v>212043.75</v>
      </c>
      <c r="M7" s="8">
        <f t="shared" si="0"/>
        <v>288903.1</v>
      </c>
      <c r="N7" s="8">
        <f t="shared" si="0"/>
        <v>335885.1</v>
      </c>
      <c r="O7" s="8">
        <f t="shared" si="0"/>
        <v>760660.4299999999</v>
      </c>
      <c r="P7" s="8">
        <f t="shared" si="0"/>
        <v>901197.499</v>
      </c>
      <c r="Q7" s="8">
        <f t="shared" si="0"/>
        <v>1021367.713</v>
      </c>
      <c r="R7" s="8">
        <f t="shared" si="0"/>
        <v>1536342.758</v>
      </c>
      <c r="S7" s="8">
        <f t="shared" si="0"/>
        <v>2209206.35</v>
      </c>
      <c r="T7" s="8">
        <f t="shared" si="0"/>
        <v>3593426.9829999995</v>
      </c>
      <c r="U7" s="8">
        <f t="shared" si="0"/>
        <v>4395625.707</v>
      </c>
      <c r="V7" s="8">
        <f t="shared" si="0"/>
        <v>5105103.977999999</v>
      </c>
      <c r="W7" s="8">
        <f t="shared" si="0"/>
        <v>6086401.405</v>
      </c>
      <c r="X7" s="9">
        <v>6612121.365</v>
      </c>
      <c r="Y7" s="9">
        <v>7405393</v>
      </c>
      <c r="Z7" s="9">
        <v>9036591</v>
      </c>
      <c r="AA7" s="9">
        <v>10175788</v>
      </c>
      <c r="AB7" s="9">
        <f>SUM(AB8:AB18)</f>
        <v>11821394</v>
      </c>
      <c r="AC7" s="9">
        <f>SUM(AC8:AC18)</f>
        <v>14736039</v>
      </c>
      <c r="AD7" s="10"/>
    </row>
    <row r="8" spans="1:30" ht="15" customHeight="1">
      <c r="A8" s="12" t="s">
        <v>5</v>
      </c>
      <c r="B8" s="13">
        <v>85</v>
      </c>
      <c r="C8" s="13">
        <v>105</v>
      </c>
      <c r="D8" s="13">
        <v>170</v>
      </c>
      <c r="E8" s="13">
        <v>464</v>
      </c>
      <c r="F8" s="13">
        <v>29</v>
      </c>
      <c r="G8" s="13">
        <v>35</v>
      </c>
      <c r="H8" s="13">
        <v>135</v>
      </c>
      <c r="I8" s="13">
        <v>290</v>
      </c>
      <c r="J8" s="13">
        <v>761</v>
      </c>
      <c r="K8" s="14">
        <v>3291.39</v>
      </c>
      <c r="L8" s="14">
        <v>4565.39</v>
      </c>
      <c r="M8" s="14">
        <v>12503.3</v>
      </c>
      <c r="N8" s="14">
        <v>25221.3</v>
      </c>
      <c r="O8" s="14">
        <v>30312.49</v>
      </c>
      <c r="P8" s="14">
        <v>35007.32</v>
      </c>
      <c r="Q8" s="14">
        <v>41424.495</v>
      </c>
      <c r="R8" s="14">
        <v>123101.952</v>
      </c>
      <c r="S8" s="14">
        <v>145584.34</v>
      </c>
      <c r="T8" s="14">
        <v>182286.492</v>
      </c>
      <c r="U8" s="14">
        <v>219465.345</v>
      </c>
      <c r="V8" s="14">
        <v>250785.27</v>
      </c>
      <c r="W8" s="14">
        <v>277599.814</v>
      </c>
      <c r="X8" s="15">
        <v>288001.759</v>
      </c>
      <c r="Y8" s="15">
        <v>369069</v>
      </c>
      <c r="Z8" s="15">
        <v>436255</v>
      </c>
      <c r="AA8" s="15">
        <v>469760</v>
      </c>
      <c r="AB8" s="16">
        <v>520346</v>
      </c>
      <c r="AC8" s="3">
        <v>674396</v>
      </c>
      <c r="AD8" s="3"/>
    </row>
    <row r="9" spans="1:30" ht="15" customHeight="1">
      <c r="A9" s="12" t="s">
        <v>6</v>
      </c>
      <c r="B9" s="13">
        <v>37</v>
      </c>
      <c r="C9" s="13">
        <v>39</v>
      </c>
      <c r="D9" s="13">
        <v>52</v>
      </c>
      <c r="E9" s="13">
        <v>53</v>
      </c>
      <c r="F9" s="13">
        <v>89</v>
      </c>
      <c r="G9" s="13">
        <v>139</v>
      </c>
      <c r="H9" s="13">
        <v>393</v>
      </c>
      <c r="I9" s="13">
        <v>1055</v>
      </c>
      <c r="J9" s="13">
        <v>2265</v>
      </c>
      <c r="K9" s="14">
        <v>4149.39</v>
      </c>
      <c r="L9" s="14">
        <v>5843.39</v>
      </c>
      <c r="M9" s="14">
        <v>8982.3</v>
      </c>
      <c r="N9" s="14">
        <v>13834.3</v>
      </c>
      <c r="O9" s="14">
        <v>14533.49</v>
      </c>
      <c r="P9" s="14">
        <v>21181.502</v>
      </c>
      <c r="Q9" s="14">
        <v>23006.39</v>
      </c>
      <c r="R9" s="14">
        <v>44215.154</v>
      </c>
      <c r="S9" s="14">
        <v>86332.99</v>
      </c>
      <c r="T9" s="14">
        <v>109801.339</v>
      </c>
      <c r="U9" s="14">
        <v>116308.172</v>
      </c>
      <c r="V9" s="14">
        <v>124430.175</v>
      </c>
      <c r="W9" s="14">
        <v>131032.125</v>
      </c>
      <c r="X9" s="15">
        <v>171455.319</v>
      </c>
      <c r="Y9" s="15">
        <v>228648</v>
      </c>
      <c r="Z9" s="15">
        <v>328162</v>
      </c>
      <c r="AA9" s="15">
        <v>412067</v>
      </c>
      <c r="AB9" s="16">
        <v>516890</v>
      </c>
      <c r="AC9" s="3">
        <v>751369</v>
      </c>
      <c r="AD9" s="3"/>
    </row>
    <row r="10" spans="1:30" ht="15" customHeight="1">
      <c r="A10" s="12" t="s">
        <v>7</v>
      </c>
      <c r="B10" s="13">
        <v>40</v>
      </c>
      <c r="C10" s="13">
        <v>111</v>
      </c>
      <c r="D10" s="13">
        <v>144</v>
      </c>
      <c r="E10" s="13">
        <v>146</v>
      </c>
      <c r="F10" s="13">
        <v>359</v>
      </c>
      <c r="G10" s="13">
        <v>812</v>
      </c>
      <c r="H10" s="13">
        <v>490</v>
      </c>
      <c r="I10" s="13">
        <v>2891</v>
      </c>
      <c r="J10" s="13">
        <v>2791</v>
      </c>
      <c r="K10" s="14">
        <v>7202.39</v>
      </c>
      <c r="L10" s="14">
        <v>2592.39</v>
      </c>
      <c r="M10" s="14">
        <v>12929.3</v>
      </c>
      <c r="N10" s="14">
        <v>9078.3</v>
      </c>
      <c r="O10" s="14">
        <v>10798.49</v>
      </c>
      <c r="P10" s="14">
        <v>22859.955</v>
      </c>
      <c r="Q10" s="14">
        <v>14790.474</v>
      </c>
      <c r="R10" s="14">
        <v>79509.6</v>
      </c>
      <c r="S10" s="14">
        <v>104796.15</v>
      </c>
      <c r="T10" s="14">
        <v>143208.602</v>
      </c>
      <c r="U10" s="14">
        <v>122356.129</v>
      </c>
      <c r="V10" s="14">
        <v>83994.229</v>
      </c>
      <c r="W10" s="14">
        <v>67081.85</v>
      </c>
      <c r="X10" s="15">
        <v>63582.883</v>
      </c>
      <c r="Y10" s="15">
        <v>66435</v>
      </c>
      <c r="Z10" s="15">
        <v>110072</v>
      </c>
      <c r="AA10" s="15">
        <v>106103</v>
      </c>
      <c r="AB10" s="16">
        <v>122508</v>
      </c>
      <c r="AC10" s="3">
        <v>106849</v>
      </c>
      <c r="AD10" s="3"/>
    </row>
    <row r="11" spans="1:30" ht="15" customHeight="1">
      <c r="A11" s="12" t="s">
        <v>8</v>
      </c>
      <c r="B11" s="13">
        <v>531</v>
      </c>
      <c r="C11" s="13">
        <v>706</v>
      </c>
      <c r="D11" s="13">
        <v>1987</v>
      </c>
      <c r="E11" s="13">
        <v>974</v>
      </c>
      <c r="F11" s="13">
        <v>2202</v>
      </c>
      <c r="G11" s="13">
        <v>3317</v>
      </c>
      <c r="H11" s="13">
        <v>5066</v>
      </c>
      <c r="I11" s="13">
        <v>13310</v>
      </c>
      <c r="J11" s="13">
        <v>16755</v>
      </c>
      <c r="K11" s="14">
        <v>13474.39</v>
      </c>
      <c r="L11" s="14">
        <v>7645.39</v>
      </c>
      <c r="M11" s="14">
        <v>10455.3</v>
      </c>
      <c r="N11" s="14">
        <v>35391.3</v>
      </c>
      <c r="O11" s="14">
        <v>302070.49</v>
      </c>
      <c r="P11" s="14">
        <v>102284.976</v>
      </c>
      <c r="Q11" s="14">
        <v>70677.492</v>
      </c>
      <c r="R11" s="14">
        <v>78410.854</v>
      </c>
      <c r="S11" s="14">
        <v>35522.92</v>
      </c>
      <c r="T11" s="14">
        <v>62878.146</v>
      </c>
      <c r="U11" s="14">
        <v>100662.005</v>
      </c>
      <c r="V11" s="14">
        <v>46039.953</v>
      </c>
      <c r="W11" s="14">
        <v>57258.626</v>
      </c>
      <c r="X11" s="15">
        <v>66641.232</v>
      </c>
      <c r="Y11" s="15">
        <v>48195</v>
      </c>
      <c r="Z11" s="15">
        <v>100921</v>
      </c>
      <c r="AA11" s="15">
        <v>87539</v>
      </c>
      <c r="AB11" s="16">
        <v>227503</v>
      </c>
      <c r="AC11" s="3">
        <v>266916</v>
      </c>
      <c r="AD11" s="3"/>
    </row>
    <row r="12" spans="1:30" ht="15" customHeight="1">
      <c r="A12" s="12" t="s">
        <v>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5"/>
      <c r="Y12" s="15"/>
      <c r="Z12" s="15"/>
      <c r="AA12" s="15"/>
      <c r="AB12" s="3"/>
      <c r="AC12" s="3"/>
      <c r="AD12" s="3"/>
    </row>
    <row r="13" spans="1:30" ht="15" customHeight="1">
      <c r="A13" s="12" t="s">
        <v>16</v>
      </c>
      <c r="B13" s="13">
        <v>312</v>
      </c>
      <c r="C13" s="13">
        <v>749</v>
      </c>
      <c r="D13" s="13">
        <v>975</v>
      </c>
      <c r="E13" s="13">
        <v>2941</v>
      </c>
      <c r="F13" s="13">
        <v>3710</v>
      </c>
      <c r="G13" s="13">
        <v>7315</v>
      </c>
      <c r="H13" s="13">
        <v>8479</v>
      </c>
      <c r="I13" s="13">
        <v>25952</v>
      </c>
      <c r="J13" s="13">
        <v>65258</v>
      </c>
      <c r="K13" s="14">
        <v>85907.39</v>
      </c>
      <c r="L13" s="14">
        <v>144297.39</v>
      </c>
      <c r="M13" s="14">
        <v>187776.3</v>
      </c>
      <c r="N13" s="14">
        <v>187818.3</v>
      </c>
      <c r="O13" s="14">
        <v>278788.49</v>
      </c>
      <c r="P13" s="14">
        <v>308087.746</v>
      </c>
      <c r="Q13" s="14">
        <v>400857.462</v>
      </c>
      <c r="R13" s="14">
        <v>623764.198</v>
      </c>
      <c r="S13" s="14">
        <v>855941.3</v>
      </c>
      <c r="T13" s="14">
        <v>1075815.151</v>
      </c>
      <c r="U13" s="14">
        <v>1343847.146</v>
      </c>
      <c r="V13" s="14">
        <v>1810731.014</v>
      </c>
      <c r="W13" s="14">
        <v>2082411.849</v>
      </c>
      <c r="X13" s="15">
        <v>2106736.714</v>
      </c>
      <c r="Y13" s="15">
        <v>2554385</v>
      </c>
      <c r="Z13" s="15">
        <v>3007550</v>
      </c>
      <c r="AA13" s="15">
        <v>3607153</v>
      </c>
      <c r="AB13" s="16">
        <v>4243803</v>
      </c>
      <c r="AC13" s="3">
        <v>4597573</v>
      </c>
      <c r="AD13" s="3"/>
    </row>
    <row r="14" spans="1:30" ht="15" customHeight="1">
      <c r="A14" s="12" t="s">
        <v>33</v>
      </c>
      <c r="B14" s="13">
        <v>21</v>
      </c>
      <c r="C14" s="13"/>
      <c r="D14" s="13">
        <v>50</v>
      </c>
      <c r="E14" s="13">
        <v>850</v>
      </c>
      <c r="F14" s="13">
        <v>780</v>
      </c>
      <c r="G14" s="13">
        <v>891</v>
      </c>
      <c r="H14" s="13">
        <v>1376</v>
      </c>
      <c r="I14" s="13"/>
      <c r="J14" s="13">
        <v>11836</v>
      </c>
      <c r="K14" s="14">
        <v>9901.39</v>
      </c>
      <c r="L14" s="14">
        <v>37709.4</v>
      </c>
      <c r="M14" s="14">
        <v>9391.3</v>
      </c>
      <c r="N14" s="14">
        <v>12043.3</v>
      </c>
      <c r="O14" s="14">
        <v>100756.49</v>
      </c>
      <c r="P14" s="14">
        <v>27236</v>
      </c>
      <c r="Q14" s="14">
        <v>43086.4</v>
      </c>
      <c r="R14" s="13"/>
      <c r="S14" s="13"/>
      <c r="T14" s="13"/>
      <c r="U14" s="13"/>
      <c r="V14" s="13"/>
      <c r="W14" s="13"/>
      <c r="X14" s="15"/>
      <c r="Y14" s="15">
        <v>193430</v>
      </c>
      <c r="Z14" s="15">
        <v>164625</v>
      </c>
      <c r="AA14" s="15">
        <v>187</v>
      </c>
      <c r="AB14" s="3"/>
      <c r="AC14" s="3">
        <v>581036</v>
      </c>
      <c r="AD14" s="3"/>
    </row>
    <row r="15" spans="1:30" ht="15" customHeight="1">
      <c r="A15" s="12" t="s">
        <v>11</v>
      </c>
      <c r="B15" s="13">
        <v>48</v>
      </c>
      <c r="C15" s="13">
        <v>38</v>
      </c>
      <c r="D15" s="13"/>
      <c r="E15" s="13"/>
      <c r="F15" s="13"/>
      <c r="G15" s="13"/>
      <c r="H15" s="13"/>
      <c r="I15" s="13"/>
      <c r="J15" s="13"/>
      <c r="K15" s="14">
        <v>7586.39</v>
      </c>
      <c r="L15" s="14">
        <v>9390.4</v>
      </c>
      <c r="M15" s="14">
        <v>46865.3</v>
      </c>
      <c r="N15" s="14">
        <v>52498.3</v>
      </c>
      <c r="O15" s="14">
        <v>20890.49</v>
      </c>
      <c r="P15" s="14">
        <v>384540</v>
      </c>
      <c r="Q15" s="14">
        <v>13590</v>
      </c>
      <c r="R15" s="14">
        <v>17150</v>
      </c>
      <c r="S15" s="13"/>
      <c r="T15" s="14">
        <v>57132.113</v>
      </c>
      <c r="U15" s="14">
        <v>223632.487</v>
      </c>
      <c r="V15" s="14">
        <v>62381.55</v>
      </c>
      <c r="W15" s="14">
        <v>414267.293</v>
      </c>
      <c r="X15" s="15">
        <v>532049.607</v>
      </c>
      <c r="Y15" s="15"/>
      <c r="Z15" s="15">
        <v>343953</v>
      </c>
      <c r="AA15" s="15"/>
      <c r="AB15" s="3"/>
      <c r="AC15" s="3"/>
      <c r="AD15" s="3"/>
    </row>
    <row r="16" spans="1:30" ht="15" customHeight="1">
      <c r="A16" s="12" t="s">
        <v>34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4">
        <v>397068</v>
      </c>
      <c r="R16" s="14">
        <v>570191</v>
      </c>
      <c r="S16" s="14">
        <v>981028.65</v>
      </c>
      <c r="T16" s="14">
        <v>1667800.927</v>
      </c>
      <c r="U16" s="14">
        <v>1964027.211</v>
      </c>
      <c r="V16" s="14">
        <v>2487227.204</v>
      </c>
      <c r="W16" s="14">
        <v>3030079.025</v>
      </c>
      <c r="X16" s="15">
        <v>3245235.716</v>
      </c>
      <c r="Y16" s="15">
        <v>3798472</v>
      </c>
      <c r="Z16" s="15">
        <v>4194689</v>
      </c>
      <c r="AA16" s="15">
        <v>4818070</v>
      </c>
      <c r="AB16" s="16">
        <v>5408721</v>
      </c>
      <c r="AC16" s="3">
        <v>6548334</v>
      </c>
      <c r="AD16" s="3"/>
    </row>
    <row r="17" spans="1:30" ht="15" customHeight="1">
      <c r="A17" s="12" t="s">
        <v>13</v>
      </c>
      <c r="B17" s="13"/>
      <c r="C17" s="13"/>
      <c r="D17" s="13"/>
      <c r="E17" s="13">
        <v>1236</v>
      </c>
      <c r="F17" s="13">
        <v>1969</v>
      </c>
      <c r="G17" s="13">
        <v>2196</v>
      </c>
      <c r="H17" s="13">
        <v>3542</v>
      </c>
      <c r="I17" s="13">
        <v>2355</v>
      </c>
      <c r="J17" s="13">
        <v>12133</v>
      </c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5"/>
      <c r="Y17" s="15"/>
      <c r="Z17" s="15">
        <v>172309</v>
      </c>
      <c r="AA17" s="15">
        <v>37640</v>
      </c>
      <c r="AB17" s="16">
        <v>347237</v>
      </c>
      <c r="AC17" s="3">
        <v>557837</v>
      </c>
      <c r="AD17" s="3"/>
    </row>
    <row r="18" spans="1:30" ht="15" customHeight="1">
      <c r="A18" s="12" t="s">
        <v>14</v>
      </c>
      <c r="B18" s="13">
        <v>26</v>
      </c>
      <c r="C18" s="13">
        <v>37</v>
      </c>
      <c r="D18" s="13">
        <v>69</v>
      </c>
      <c r="E18" s="13">
        <v>107</v>
      </c>
      <c r="F18" s="13"/>
      <c r="G18" s="13">
        <v>61</v>
      </c>
      <c r="H18" s="13"/>
      <c r="I18" s="13"/>
      <c r="J18" s="13">
        <v>271</v>
      </c>
      <c r="K18" s="13"/>
      <c r="L18" s="13"/>
      <c r="M18" s="13"/>
      <c r="N18" s="13"/>
      <c r="O18" s="14">
        <v>2510</v>
      </c>
      <c r="P18" s="13"/>
      <c r="Q18" s="14">
        <v>16867</v>
      </c>
      <c r="R18" s="13"/>
      <c r="S18" s="13"/>
      <c r="T18" s="14">
        <v>294504.213</v>
      </c>
      <c r="U18" s="14">
        <v>305327.212</v>
      </c>
      <c r="V18" s="14">
        <v>239514.583</v>
      </c>
      <c r="W18" s="14">
        <v>26670.823</v>
      </c>
      <c r="X18" s="15">
        <v>138417.75</v>
      </c>
      <c r="Y18" s="15">
        <v>146759</v>
      </c>
      <c r="Z18" s="15">
        <v>178055</v>
      </c>
      <c r="AA18" s="15">
        <v>637269</v>
      </c>
      <c r="AB18" s="16">
        <v>434386</v>
      </c>
      <c r="AC18" s="3">
        <v>651729</v>
      </c>
      <c r="AD18" s="3"/>
    </row>
    <row r="19" spans="1:30" ht="15" customHeight="1">
      <c r="A19" s="17"/>
      <c r="B19" s="13"/>
      <c r="C19" s="13"/>
      <c r="D19" s="13"/>
      <c r="E19" s="13"/>
      <c r="F19" s="13"/>
      <c r="G19" s="13"/>
      <c r="H19" s="13"/>
      <c r="I19" s="13"/>
      <c r="J19" s="13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5"/>
      <c r="Y19" s="15"/>
      <c r="Z19" s="15"/>
      <c r="AA19" s="15"/>
      <c r="AB19" s="3"/>
      <c r="AC19" s="3"/>
      <c r="AD19" s="3"/>
    </row>
    <row r="20" spans="1:30" s="11" customFormat="1" ht="15" customHeight="1">
      <c r="A20" s="7" t="s">
        <v>21</v>
      </c>
      <c r="B20" s="8">
        <f>SUM(B21:B35)</f>
        <v>1100</v>
      </c>
      <c r="C20" s="8">
        <f aca="true" t="shared" si="1" ref="C20:W20">SUM(C21:C35)</f>
        <v>1785</v>
      </c>
      <c r="D20" s="8">
        <f t="shared" si="1"/>
        <v>3447</v>
      </c>
      <c r="E20" s="8">
        <f t="shared" si="1"/>
        <v>6771</v>
      </c>
      <c r="F20" s="8">
        <f t="shared" si="1"/>
        <v>9138</v>
      </c>
      <c r="G20" s="8">
        <f t="shared" si="1"/>
        <v>14766</v>
      </c>
      <c r="H20" s="8">
        <f t="shared" si="1"/>
        <v>19481</v>
      </c>
      <c r="I20" s="8">
        <f t="shared" si="1"/>
        <v>45853</v>
      </c>
      <c r="J20" s="8">
        <f t="shared" si="1"/>
        <v>112070</v>
      </c>
      <c r="K20" s="8">
        <f t="shared" si="1"/>
        <v>131512.6</v>
      </c>
      <c r="L20" s="8">
        <f t="shared" si="1"/>
        <v>212043.59999999998</v>
      </c>
      <c r="M20" s="8">
        <f t="shared" si="1"/>
        <v>288902.85000000003</v>
      </c>
      <c r="N20" s="8">
        <f t="shared" si="1"/>
        <v>335884.8</v>
      </c>
      <c r="O20" s="8">
        <f t="shared" si="1"/>
        <v>760660.85</v>
      </c>
      <c r="P20" s="8">
        <f t="shared" si="1"/>
        <v>901197.257</v>
      </c>
      <c r="Q20" s="8">
        <f t="shared" si="1"/>
        <v>1021367.5319999999</v>
      </c>
      <c r="R20" s="8">
        <f t="shared" si="1"/>
        <v>1536342.775</v>
      </c>
      <c r="S20" s="8">
        <f t="shared" si="1"/>
        <v>2209206.35</v>
      </c>
      <c r="T20" s="8">
        <f t="shared" si="1"/>
        <v>3593426.983</v>
      </c>
      <c r="U20" s="8">
        <f t="shared" si="1"/>
        <v>4395625.707</v>
      </c>
      <c r="V20" s="8">
        <f t="shared" si="1"/>
        <v>5105103.978000001</v>
      </c>
      <c r="W20" s="8">
        <f t="shared" si="1"/>
        <v>6086401.405</v>
      </c>
      <c r="X20" s="9">
        <f>X21+X25+X28+X31+X32+X33</f>
        <v>6612121.365</v>
      </c>
      <c r="Y20" s="9">
        <f>Y21+Y25+Y28+Y31+Y32+Y33+Y34+Y35</f>
        <v>7405393</v>
      </c>
      <c r="Z20" s="9">
        <f>Z21+Z25+Z28+Z31+Z32+Z33+Z34+Z35</f>
        <v>9036590.999999998</v>
      </c>
      <c r="AA20" s="9">
        <f>AA21+AA25+AA28+AA31+AA32+AA33+AA34+AA35</f>
        <v>10175788</v>
      </c>
      <c r="AB20" s="9">
        <f>AB21+AB25+AB28+AB31+AB32+AB33+AB34+AB35</f>
        <v>11821394.000000002</v>
      </c>
      <c r="AC20" s="9">
        <f>AC21+AC25+AC28+AC31+AC32+AC33+AC34+AC35</f>
        <v>14736039</v>
      </c>
      <c r="AD20" s="10"/>
    </row>
    <row r="21" spans="1:30" ht="15" customHeight="1">
      <c r="A21" s="17" t="s">
        <v>32</v>
      </c>
      <c r="B21" s="13">
        <v>422</v>
      </c>
      <c r="C21" s="13">
        <v>946</v>
      </c>
      <c r="D21" s="13">
        <v>1226</v>
      </c>
      <c r="E21" s="13">
        <v>2289</v>
      </c>
      <c r="F21" s="13">
        <v>4436</v>
      </c>
      <c r="G21" s="13">
        <v>4666</v>
      </c>
      <c r="H21" s="13">
        <v>7321</v>
      </c>
      <c r="I21" s="13">
        <v>17032</v>
      </c>
      <c r="J21" s="13">
        <v>39798</v>
      </c>
      <c r="K21" s="14">
        <v>56098.4</v>
      </c>
      <c r="L21" s="14">
        <v>82469.4</v>
      </c>
      <c r="M21" s="14">
        <v>90193.2</v>
      </c>
      <c r="N21" s="14">
        <v>109475.2</v>
      </c>
      <c r="O21" s="14">
        <v>156324.49</v>
      </c>
      <c r="P21" s="14">
        <v>176787.309</v>
      </c>
      <c r="Q21" s="14">
        <v>173815</v>
      </c>
      <c r="R21" s="14">
        <v>246985.465</v>
      </c>
      <c r="S21" s="14">
        <v>355542.844</v>
      </c>
      <c r="T21" s="14">
        <v>509252.703</v>
      </c>
      <c r="U21" s="14">
        <v>718647.403</v>
      </c>
      <c r="V21" s="14">
        <v>774648.563</v>
      </c>
      <c r="W21" s="14">
        <v>894766.132</v>
      </c>
      <c r="X21" s="15">
        <f>SUM(X22:X24)</f>
        <v>980285.4680000001</v>
      </c>
      <c r="Y21" s="15">
        <f>SUM(Y22:Y24)</f>
        <v>1143436.458</v>
      </c>
      <c r="Z21" s="15">
        <f>SUM(Z22:Z24)</f>
        <v>1177106.379</v>
      </c>
      <c r="AA21" s="15">
        <f>SUM(AA22:AA24)</f>
        <v>1461631.1739999999</v>
      </c>
      <c r="AB21" s="16">
        <f>(AB22+AB23+AB24)</f>
        <v>1662133.8</v>
      </c>
      <c r="AC21" s="16">
        <f>(AC22+AC23+AC24)</f>
        <v>2150151.1</v>
      </c>
      <c r="AD21" s="3"/>
    </row>
    <row r="22" spans="1:30" ht="15" customHeight="1">
      <c r="A22" s="18" t="s">
        <v>24</v>
      </c>
      <c r="B22" s="13"/>
      <c r="C22" s="13"/>
      <c r="D22" s="13"/>
      <c r="E22" s="13"/>
      <c r="F22" s="13"/>
      <c r="G22" s="13"/>
      <c r="H22" s="13"/>
      <c r="I22" s="13"/>
      <c r="J22" s="13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5">
        <v>619202.816</v>
      </c>
      <c r="Y22" s="15">
        <v>669074.938</v>
      </c>
      <c r="Z22" s="15">
        <v>715289.246</v>
      </c>
      <c r="AA22" s="15">
        <v>862572.825</v>
      </c>
      <c r="AB22" s="16">
        <v>923872.5</v>
      </c>
      <c r="AC22" s="3">
        <v>1224703.4</v>
      </c>
      <c r="AD22" s="3"/>
    </row>
    <row r="23" spans="1:30" ht="15" customHeight="1">
      <c r="A23" s="18" t="s">
        <v>25</v>
      </c>
      <c r="B23" s="13"/>
      <c r="C23" s="13"/>
      <c r="D23" s="13"/>
      <c r="E23" s="13"/>
      <c r="F23" s="13"/>
      <c r="G23" s="13"/>
      <c r="H23" s="13"/>
      <c r="I23" s="13"/>
      <c r="J23" s="13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5">
        <v>78632.702</v>
      </c>
      <c r="Y23" s="15">
        <v>90400.067</v>
      </c>
      <c r="Z23" s="15">
        <v>94353.303</v>
      </c>
      <c r="AA23" s="15">
        <v>103535.571</v>
      </c>
      <c r="AB23" s="16">
        <v>130130.8</v>
      </c>
      <c r="AC23" s="3">
        <v>217542.8</v>
      </c>
      <c r="AD23" s="3"/>
    </row>
    <row r="24" spans="1:30" ht="15" customHeight="1">
      <c r="A24" s="18" t="s">
        <v>26</v>
      </c>
      <c r="B24" s="13"/>
      <c r="C24" s="13"/>
      <c r="D24" s="13"/>
      <c r="E24" s="13"/>
      <c r="F24" s="13"/>
      <c r="G24" s="13"/>
      <c r="H24" s="13"/>
      <c r="I24" s="13"/>
      <c r="J24" s="13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5">
        <v>282449.95</v>
      </c>
      <c r="Y24" s="15">
        <v>383961.453</v>
      </c>
      <c r="Z24" s="15">
        <v>367463.83</v>
      </c>
      <c r="AA24" s="15">
        <v>495522.778</v>
      </c>
      <c r="AB24" s="16">
        <v>608130.5</v>
      </c>
      <c r="AC24" s="3">
        <v>707904.9</v>
      </c>
      <c r="AD24" s="3"/>
    </row>
    <row r="25" spans="1:30" ht="15" customHeight="1">
      <c r="A25" s="17" t="s">
        <v>17</v>
      </c>
      <c r="B25" s="13">
        <v>571</v>
      </c>
      <c r="C25" s="13">
        <v>511</v>
      </c>
      <c r="D25" s="13">
        <v>1529</v>
      </c>
      <c r="E25" s="13">
        <v>2571</v>
      </c>
      <c r="F25" s="13">
        <v>1393</v>
      </c>
      <c r="G25" s="13">
        <v>2183</v>
      </c>
      <c r="H25" s="13">
        <v>4417</v>
      </c>
      <c r="I25" s="13">
        <v>6914</v>
      </c>
      <c r="J25" s="13">
        <v>25543</v>
      </c>
      <c r="K25" s="14">
        <v>21927.4</v>
      </c>
      <c r="L25" s="14">
        <v>38973.4</v>
      </c>
      <c r="M25" s="14">
        <v>60384.25</v>
      </c>
      <c r="N25" s="14">
        <v>68279.2</v>
      </c>
      <c r="O25" s="14">
        <v>115414.89</v>
      </c>
      <c r="P25" s="14">
        <v>55142.881</v>
      </c>
      <c r="Q25" s="14">
        <v>49022.44</v>
      </c>
      <c r="R25" s="14">
        <v>176868.94</v>
      </c>
      <c r="S25" s="14">
        <v>206919.826</v>
      </c>
      <c r="T25" s="14">
        <v>366516.646</v>
      </c>
      <c r="U25" s="14">
        <v>282758.395</v>
      </c>
      <c r="V25" s="14">
        <v>550557.17</v>
      </c>
      <c r="W25" s="14">
        <v>657175.451</v>
      </c>
      <c r="X25" s="15">
        <f>SUM(X26:X27)</f>
        <v>690928.941</v>
      </c>
      <c r="Y25" s="15">
        <f>SUM(Y26:Y27)</f>
        <v>846773.27</v>
      </c>
      <c r="Z25" s="15">
        <f>SUM(Z26:Z27)</f>
        <v>932064.384</v>
      </c>
      <c r="AA25" s="15">
        <f>SUM(AA26:AA27)</f>
        <v>910686.343</v>
      </c>
      <c r="AB25" s="3">
        <f>(AB26+AB27)</f>
        <v>630511.9</v>
      </c>
      <c r="AC25" s="3">
        <f>(AC26+AC27)</f>
        <v>1284732.6</v>
      </c>
      <c r="AD25" s="3"/>
    </row>
    <row r="26" spans="1:30" ht="15" customHeight="1">
      <c r="A26" s="19" t="s">
        <v>27</v>
      </c>
      <c r="B26" s="13"/>
      <c r="C26" s="13"/>
      <c r="D26" s="13"/>
      <c r="E26" s="13"/>
      <c r="F26" s="13"/>
      <c r="G26" s="13"/>
      <c r="H26" s="13"/>
      <c r="I26" s="13"/>
      <c r="J26" s="13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5">
        <v>11305.321</v>
      </c>
      <c r="Y26" s="15">
        <v>9992.319</v>
      </c>
      <c r="Z26" s="15">
        <v>22220.838</v>
      </c>
      <c r="AA26" s="15">
        <v>24261.52</v>
      </c>
      <c r="AB26" s="16">
        <v>58647.3</v>
      </c>
      <c r="AC26" s="3">
        <v>67913.6</v>
      </c>
      <c r="AD26" s="3"/>
    </row>
    <row r="27" spans="1:30" ht="15" customHeight="1">
      <c r="A27" s="19" t="s">
        <v>28</v>
      </c>
      <c r="B27" s="13"/>
      <c r="C27" s="13"/>
      <c r="D27" s="13"/>
      <c r="E27" s="13"/>
      <c r="F27" s="13"/>
      <c r="G27" s="13"/>
      <c r="H27" s="13"/>
      <c r="I27" s="13"/>
      <c r="J27" s="13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5">
        <v>679623.62</v>
      </c>
      <c r="Y27" s="15">
        <v>836780.951</v>
      </c>
      <c r="Z27" s="15">
        <v>909843.546</v>
      </c>
      <c r="AA27" s="15">
        <v>886424.823</v>
      </c>
      <c r="AB27" s="16">
        <v>571864.6</v>
      </c>
      <c r="AC27" s="3">
        <v>1216819</v>
      </c>
      <c r="AD27" s="3"/>
    </row>
    <row r="28" spans="1:30" ht="15" customHeight="1">
      <c r="A28" s="17" t="s">
        <v>18</v>
      </c>
      <c r="B28" s="13"/>
      <c r="C28" s="13"/>
      <c r="D28" s="13"/>
      <c r="E28" s="13">
        <v>1880</v>
      </c>
      <c r="F28" s="13">
        <v>2925</v>
      </c>
      <c r="G28" s="13">
        <v>1600</v>
      </c>
      <c r="H28" s="13">
        <v>7115</v>
      </c>
      <c r="I28" s="13">
        <v>18386</v>
      </c>
      <c r="J28" s="13">
        <v>13403</v>
      </c>
      <c r="K28" s="14">
        <v>50234.4</v>
      </c>
      <c r="L28" s="14">
        <v>79357.4</v>
      </c>
      <c r="M28" s="14">
        <v>71015.2</v>
      </c>
      <c r="N28" s="14">
        <v>148367.2</v>
      </c>
      <c r="O28" s="14">
        <v>259552.49</v>
      </c>
      <c r="P28" s="14">
        <v>267404.067</v>
      </c>
      <c r="Q28" s="14">
        <v>698754.092</v>
      </c>
      <c r="R28" s="14">
        <v>995789.37</v>
      </c>
      <c r="S28" s="14">
        <v>1478080.681</v>
      </c>
      <c r="T28" s="14">
        <v>2293656.737</v>
      </c>
      <c r="U28" s="14">
        <v>3006881.23</v>
      </c>
      <c r="V28" s="14">
        <v>3505536.577</v>
      </c>
      <c r="W28" s="14">
        <v>4147619.874</v>
      </c>
      <c r="X28" s="15">
        <f>SUM(X29:X30)</f>
        <v>4531856.075</v>
      </c>
      <c r="Y28" s="15">
        <f>SUM(Y29:Y30)</f>
        <v>4924179.608</v>
      </c>
      <c r="Z28" s="15">
        <f>SUM(Z29:Z30)</f>
        <v>5797109.481</v>
      </c>
      <c r="AA28" s="15">
        <f>SUM(AA29:AA30)</f>
        <v>6595165.28</v>
      </c>
      <c r="AB28" s="3">
        <f>(AB29+AB30)</f>
        <v>8353934.4</v>
      </c>
      <c r="AC28" s="3">
        <f>(AC29+AC30)</f>
        <v>9612836</v>
      </c>
      <c r="AD28" s="3"/>
    </row>
    <row r="29" spans="1:30" ht="15" customHeight="1">
      <c r="A29" s="18" t="s">
        <v>29</v>
      </c>
      <c r="B29" s="13"/>
      <c r="C29" s="13"/>
      <c r="D29" s="13"/>
      <c r="E29" s="13"/>
      <c r="F29" s="13"/>
      <c r="G29" s="13"/>
      <c r="H29" s="13"/>
      <c r="I29" s="13"/>
      <c r="J29" s="13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5">
        <v>3606513.455</v>
      </c>
      <c r="Y29" s="15">
        <v>3922058.716</v>
      </c>
      <c r="Z29" s="15">
        <v>4613475.511</v>
      </c>
      <c r="AA29" s="15">
        <v>5135266.234</v>
      </c>
      <c r="AB29" s="16">
        <v>6572529.9</v>
      </c>
      <c r="AC29" s="3">
        <v>7680233.4</v>
      </c>
      <c r="AD29" s="3"/>
    </row>
    <row r="30" spans="1:30" ht="15" customHeight="1">
      <c r="A30" s="18" t="s">
        <v>30</v>
      </c>
      <c r="B30" s="13"/>
      <c r="C30" s="13"/>
      <c r="D30" s="13"/>
      <c r="E30" s="13"/>
      <c r="F30" s="13"/>
      <c r="G30" s="13"/>
      <c r="H30" s="13"/>
      <c r="I30" s="13"/>
      <c r="J30" s="13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5">
        <v>925342.62</v>
      </c>
      <c r="Y30" s="15">
        <v>1002120.892</v>
      </c>
      <c r="Z30" s="15">
        <v>1183633.97</v>
      </c>
      <c r="AA30" s="15">
        <v>1459899.046</v>
      </c>
      <c r="AB30" s="16">
        <v>1781404.5</v>
      </c>
      <c r="AC30" s="3">
        <v>1932602.6</v>
      </c>
      <c r="AD30" s="3"/>
    </row>
    <row r="31" spans="1:30" ht="15" customHeight="1">
      <c r="A31" s="17" t="s">
        <v>15</v>
      </c>
      <c r="B31" s="13">
        <v>70</v>
      </c>
      <c r="C31" s="13">
        <v>259</v>
      </c>
      <c r="D31" s="13">
        <v>584</v>
      </c>
      <c r="E31" s="13"/>
      <c r="F31" s="13">
        <v>364</v>
      </c>
      <c r="G31" s="13">
        <v>2361</v>
      </c>
      <c r="H31" s="13"/>
      <c r="I31" s="13">
        <v>1698</v>
      </c>
      <c r="J31" s="13">
        <v>1333</v>
      </c>
      <c r="K31" s="14">
        <v>3252.4</v>
      </c>
      <c r="L31" s="14">
        <v>11243.4</v>
      </c>
      <c r="M31" s="14">
        <v>67310.2</v>
      </c>
      <c r="N31" s="14">
        <v>9763.2</v>
      </c>
      <c r="O31" s="14">
        <v>24763.49</v>
      </c>
      <c r="P31" s="14">
        <v>50925</v>
      </c>
      <c r="Q31" s="14">
        <v>99776</v>
      </c>
      <c r="R31" s="14">
        <v>90418</v>
      </c>
      <c r="S31" s="14">
        <v>78303.177</v>
      </c>
      <c r="T31" s="14">
        <v>72182.096</v>
      </c>
      <c r="U31" s="14">
        <v>137617.514</v>
      </c>
      <c r="V31" s="14">
        <v>55791.28</v>
      </c>
      <c r="W31" s="14">
        <v>58761.73</v>
      </c>
      <c r="X31" s="15">
        <v>100528.228</v>
      </c>
      <c r="Y31" s="15">
        <v>106459.025</v>
      </c>
      <c r="Z31" s="15">
        <v>189639.413</v>
      </c>
      <c r="AA31" s="15">
        <v>202521.849</v>
      </c>
      <c r="AB31" s="16">
        <v>158105</v>
      </c>
      <c r="AC31" s="3">
        <v>312410.8</v>
      </c>
      <c r="AD31" s="3"/>
    </row>
    <row r="32" spans="1:30" ht="15" customHeight="1">
      <c r="A32" s="17" t="s">
        <v>14</v>
      </c>
      <c r="B32" s="13">
        <v>37</v>
      </c>
      <c r="C32" s="13">
        <v>69</v>
      </c>
      <c r="D32" s="13">
        <v>108</v>
      </c>
      <c r="E32" s="13">
        <v>31</v>
      </c>
      <c r="F32" s="13">
        <v>20</v>
      </c>
      <c r="G32" s="13">
        <v>1130</v>
      </c>
      <c r="H32" s="13"/>
      <c r="I32" s="13">
        <v>1823</v>
      </c>
      <c r="J32" s="13">
        <v>11888</v>
      </c>
      <c r="K32" s="13"/>
      <c r="L32" s="13"/>
      <c r="M32" s="13"/>
      <c r="N32" s="13"/>
      <c r="O32" s="13"/>
      <c r="P32" s="13"/>
      <c r="Q32" s="13"/>
      <c r="R32" s="14">
        <v>26281</v>
      </c>
      <c r="S32" s="14">
        <v>90359.822</v>
      </c>
      <c r="T32" s="14">
        <v>305327.211</v>
      </c>
      <c r="U32" s="14">
        <v>239514.583</v>
      </c>
      <c r="V32" s="14">
        <v>26670.823</v>
      </c>
      <c r="W32" s="14">
        <v>138417.75</v>
      </c>
      <c r="X32" s="15">
        <v>144382.628</v>
      </c>
      <c r="Y32" s="15">
        <v>178053.983</v>
      </c>
      <c r="Z32" s="15">
        <v>637269</v>
      </c>
      <c r="AA32" s="15">
        <v>434386.174</v>
      </c>
      <c r="AB32" s="16">
        <v>651729.4</v>
      </c>
      <c r="AC32" s="3">
        <v>1048745</v>
      </c>
      <c r="AD32" s="3"/>
    </row>
    <row r="33" spans="1:30" ht="15" customHeight="1">
      <c r="A33" s="17" t="s">
        <v>11</v>
      </c>
      <c r="B33" s="13"/>
      <c r="C33" s="13"/>
      <c r="D33" s="13"/>
      <c r="E33" s="13"/>
      <c r="F33" s="13"/>
      <c r="G33" s="13">
        <v>2826</v>
      </c>
      <c r="H33" s="13">
        <v>628</v>
      </c>
      <c r="I33" s="13"/>
      <c r="J33" s="13">
        <v>20105</v>
      </c>
      <c r="K33" s="13"/>
      <c r="L33" s="13"/>
      <c r="M33" s="13"/>
      <c r="N33" s="13"/>
      <c r="O33" s="14">
        <v>204605.49</v>
      </c>
      <c r="P33" s="14">
        <v>350938</v>
      </c>
      <c r="Q33" s="13"/>
      <c r="R33" s="13"/>
      <c r="S33" s="13"/>
      <c r="T33" s="14">
        <v>46491.59</v>
      </c>
      <c r="U33" s="14">
        <v>10206.582</v>
      </c>
      <c r="V33" s="14">
        <v>186927.286</v>
      </c>
      <c r="W33" s="14">
        <v>188775.481</v>
      </c>
      <c r="X33" s="15">
        <v>164140.025</v>
      </c>
      <c r="Y33" s="15">
        <v>2552.067</v>
      </c>
      <c r="Z33" s="15">
        <v>3949.181</v>
      </c>
      <c r="AA33" s="15"/>
      <c r="AB33" s="3"/>
      <c r="AC33" s="3"/>
      <c r="AD33" s="3"/>
    </row>
    <row r="34" spans="1:30" ht="15" customHeight="1">
      <c r="A34" s="17" t="s">
        <v>22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5"/>
      <c r="Y34" s="15">
        <v>198308.927</v>
      </c>
      <c r="Z34" s="15">
        <v>48773.266</v>
      </c>
      <c r="AA34" s="15">
        <v>161579.18</v>
      </c>
      <c r="AB34" s="16">
        <v>302937.5</v>
      </c>
      <c r="AC34" s="3">
        <v>127220</v>
      </c>
      <c r="AD34" s="3"/>
    </row>
    <row r="35" spans="1:30" ht="15" customHeight="1">
      <c r="A35" s="17" t="s">
        <v>23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4">
        <v>4972.279</v>
      </c>
      <c r="W35" s="14">
        <v>884.987</v>
      </c>
      <c r="X35" s="15"/>
      <c r="Y35" s="15">
        <v>5629.662</v>
      </c>
      <c r="Z35" s="15">
        <v>250679.896</v>
      </c>
      <c r="AA35" s="15">
        <v>409818</v>
      </c>
      <c r="AB35" s="16">
        <v>62042</v>
      </c>
      <c r="AC35" s="3">
        <v>199943.5</v>
      </c>
      <c r="AD35" s="3"/>
    </row>
    <row r="36" spans="1:30" ht="15" customHeight="1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3"/>
    </row>
    <row r="37" spans="1:23" s="2" customFormat="1" ht="15" customHeight="1">
      <c r="A37" s="23" t="s">
        <v>37</v>
      </c>
      <c r="N37" s="24"/>
      <c r="O37" s="24"/>
      <c r="P37" s="24"/>
      <c r="Q37" s="24"/>
      <c r="R37" s="24"/>
      <c r="S37" s="24"/>
      <c r="T37" s="24"/>
      <c r="U37" s="24"/>
      <c r="V37" s="1"/>
      <c r="W37" s="1"/>
    </row>
    <row r="38" spans="1:29" s="2" customFormat="1" ht="15" customHeight="1">
      <c r="A38" s="23" t="s">
        <v>38</v>
      </c>
      <c r="N38" s="24"/>
      <c r="O38" s="24"/>
      <c r="P38" s="24"/>
      <c r="Q38" s="24"/>
      <c r="R38" s="24"/>
      <c r="S38" s="24"/>
      <c r="T38" s="24"/>
      <c r="U38" s="24"/>
      <c r="V38" s="1"/>
      <c r="W38" s="1"/>
      <c r="AC38" s="2" t="s">
        <v>4</v>
      </c>
    </row>
    <row r="39" spans="1:23" s="2" customFormat="1" ht="15" customHeight="1">
      <c r="A39" s="23" t="s">
        <v>31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4"/>
      <c r="Q39" s="24"/>
      <c r="R39" s="24"/>
      <c r="S39" s="24"/>
      <c r="T39" s="24"/>
      <c r="U39" s="24"/>
      <c r="V39" s="1"/>
      <c r="W39" s="1"/>
    </row>
    <row r="40" ht="15" customHeight="1">
      <c r="A40" s="26" t="s">
        <v>39</v>
      </c>
    </row>
    <row r="41" ht="15" customHeight="1"/>
    <row r="42" ht="15" customHeight="1"/>
    <row r="43" ht="15" customHeight="1"/>
    <row r="44" spans="1:29" ht="15" customHeight="1">
      <c r="A44" s="45" t="s">
        <v>35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</row>
    <row r="45" spans="1:29" ht="15" customHeight="1">
      <c r="A45" s="46" t="s">
        <v>2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</row>
    <row r="46" spans="1:13" ht="1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29" ht="15" customHeight="1">
      <c r="A47" s="4" t="s">
        <v>1</v>
      </c>
      <c r="B47" s="5">
        <v>1980</v>
      </c>
      <c r="C47" s="5">
        <v>1981</v>
      </c>
      <c r="D47" s="5">
        <v>1982</v>
      </c>
      <c r="E47" s="5">
        <v>1983</v>
      </c>
      <c r="F47" s="5">
        <v>1984</v>
      </c>
      <c r="G47" s="5">
        <v>1985</v>
      </c>
      <c r="H47" s="5">
        <v>1986</v>
      </c>
      <c r="I47" s="5">
        <v>1987</v>
      </c>
      <c r="J47" s="5">
        <v>1988</v>
      </c>
      <c r="K47" s="5">
        <v>1989</v>
      </c>
      <c r="L47" s="5">
        <v>1990</v>
      </c>
      <c r="M47" s="5">
        <v>1991</v>
      </c>
      <c r="N47" s="5">
        <v>1992</v>
      </c>
      <c r="O47" s="5">
        <v>1993</v>
      </c>
      <c r="P47" s="5">
        <v>1994</v>
      </c>
      <c r="Q47" s="5">
        <v>1995</v>
      </c>
      <c r="R47" s="5">
        <v>1996</v>
      </c>
      <c r="S47" s="5">
        <v>1997</v>
      </c>
      <c r="T47" s="6">
        <v>1998</v>
      </c>
      <c r="U47" s="6">
        <v>1999</v>
      </c>
      <c r="V47" s="6">
        <v>2000</v>
      </c>
      <c r="W47" s="6">
        <v>2001</v>
      </c>
      <c r="X47" s="6">
        <v>2002</v>
      </c>
      <c r="Y47" s="6">
        <v>2003</v>
      </c>
      <c r="Z47" s="6">
        <v>2004</v>
      </c>
      <c r="AA47" s="6">
        <v>2005</v>
      </c>
      <c r="AB47" s="6">
        <v>2006</v>
      </c>
      <c r="AC47" s="6">
        <v>2007</v>
      </c>
    </row>
    <row r="48" spans="1:23" ht="1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9" s="11" customFormat="1" ht="15" customHeight="1">
      <c r="A49" s="7" t="s">
        <v>19</v>
      </c>
      <c r="B49" s="27">
        <f>SUM(B50:B60)</f>
        <v>99.99999999999999</v>
      </c>
      <c r="C49" s="27">
        <f aca="true" t="shared" si="2" ref="C49:AB49">SUM(C50:C60)</f>
        <v>100</v>
      </c>
      <c r="D49" s="27">
        <f t="shared" si="2"/>
        <v>100</v>
      </c>
      <c r="E49" s="27">
        <f t="shared" si="2"/>
        <v>100.00000000000001</v>
      </c>
      <c r="F49" s="27">
        <f t="shared" si="2"/>
        <v>100</v>
      </c>
      <c r="G49" s="27">
        <f t="shared" si="2"/>
        <v>100</v>
      </c>
      <c r="H49" s="27">
        <f t="shared" si="2"/>
        <v>100</v>
      </c>
      <c r="I49" s="27">
        <f t="shared" si="2"/>
        <v>100.00000000000001</v>
      </c>
      <c r="J49" s="27">
        <f t="shared" si="2"/>
        <v>100</v>
      </c>
      <c r="K49" s="27">
        <f t="shared" si="2"/>
        <v>100</v>
      </c>
      <c r="L49" s="27">
        <f t="shared" si="2"/>
        <v>100</v>
      </c>
      <c r="M49" s="27">
        <f t="shared" si="2"/>
        <v>100.00000000000001</v>
      </c>
      <c r="N49" s="27">
        <f t="shared" si="2"/>
        <v>100</v>
      </c>
      <c r="O49" s="27">
        <f t="shared" si="2"/>
        <v>100.00000000000001</v>
      </c>
      <c r="P49" s="27">
        <f t="shared" si="2"/>
        <v>100</v>
      </c>
      <c r="Q49" s="27">
        <f t="shared" si="2"/>
        <v>100</v>
      </c>
      <c r="R49" s="27">
        <f t="shared" si="2"/>
        <v>100</v>
      </c>
      <c r="S49" s="27">
        <f t="shared" si="2"/>
        <v>100</v>
      </c>
      <c r="T49" s="27">
        <f t="shared" si="2"/>
        <v>100.00000000000001</v>
      </c>
      <c r="U49" s="27">
        <f t="shared" si="2"/>
        <v>99.99999999999999</v>
      </c>
      <c r="V49" s="27">
        <f t="shared" si="2"/>
        <v>100.00000000000003</v>
      </c>
      <c r="W49" s="27">
        <f t="shared" si="2"/>
        <v>100</v>
      </c>
      <c r="X49" s="27">
        <f t="shared" si="2"/>
        <v>99.99999417736036</v>
      </c>
      <c r="Y49" s="27">
        <f t="shared" si="2"/>
        <v>100</v>
      </c>
      <c r="Z49" s="27">
        <f t="shared" si="2"/>
        <v>100</v>
      </c>
      <c r="AA49" s="27">
        <f t="shared" si="2"/>
        <v>99.99999999999999</v>
      </c>
      <c r="AB49" s="27">
        <f t="shared" si="2"/>
        <v>100</v>
      </c>
      <c r="AC49" s="27">
        <f>SUM(AC50:AC60)</f>
        <v>100</v>
      </c>
    </row>
    <row r="50" spans="1:29" ht="15" customHeight="1">
      <c r="A50" s="17" t="s">
        <v>5</v>
      </c>
      <c r="B50" s="28">
        <f aca="true" t="shared" si="3" ref="B50:AC60">(B8/B$7)*100</f>
        <v>7.727272727272727</v>
      </c>
      <c r="C50" s="28">
        <f t="shared" si="3"/>
        <v>5.88235294117647</v>
      </c>
      <c r="D50" s="28">
        <f t="shared" si="3"/>
        <v>4.931824775166812</v>
      </c>
      <c r="E50" s="28">
        <f t="shared" si="3"/>
        <v>6.852754393738</v>
      </c>
      <c r="F50" s="28">
        <f t="shared" si="3"/>
        <v>0.3173560954256949</v>
      </c>
      <c r="G50" s="28">
        <f t="shared" si="3"/>
        <v>0.23703101720167954</v>
      </c>
      <c r="H50" s="28">
        <f t="shared" si="3"/>
        <v>0.6929829064216416</v>
      </c>
      <c r="I50" s="28">
        <f t="shared" si="3"/>
        <v>0.6324558916537631</v>
      </c>
      <c r="J50" s="28">
        <f t="shared" si="3"/>
        <v>0.6790398857856697</v>
      </c>
      <c r="K50" s="28">
        <f t="shared" si="3"/>
        <v>2.502715896780486</v>
      </c>
      <c r="L50" s="28">
        <f t="shared" si="3"/>
        <v>2.1530415303445634</v>
      </c>
      <c r="M50" s="28">
        <f t="shared" si="3"/>
        <v>4.3278524875641695</v>
      </c>
      <c r="N50" s="28">
        <f t="shared" si="3"/>
        <v>7.5089070637548385</v>
      </c>
      <c r="O50" s="28">
        <f t="shared" si="3"/>
        <v>3.9850225941160113</v>
      </c>
      <c r="P50" s="28">
        <f t="shared" si="3"/>
        <v>3.8845336387246236</v>
      </c>
      <c r="Q50" s="28">
        <f t="shared" si="3"/>
        <v>4.055786615608438</v>
      </c>
      <c r="R50" s="28">
        <f t="shared" si="3"/>
        <v>8.01266197656656</v>
      </c>
      <c r="S50" s="28">
        <f t="shared" si="3"/>
        <v>6.589893243788657</v>
      </c>
      <c r="T50" s="28">
        <f t="shared" si="3"/>
        <v>5.072775733648462</v>
      </c>
      <c r="U50" s="28">
        <f t="shared" si="3"/>
        <v>4.992812391885485</v>
      </c>
      <c r="V50" s="28">
        <f t="shared" si="3"/>
        <v>4.91244196162776</v>
      </c>
      <c r="W50" s="28">
        <f t="shared" si="3"/>
        <v>4.56098432436531</v>
      </c>
      <c r="X50" s="28">
        <f t="shared" si="3"/>
        <v>4.355663532198339</v>
      </c>
      <c r="Y50" s="28">
        <f t="shared" si="3"/>
        <v>4.983786815905651</v>
      </c>
      <c r="Z50" s="28">
        <f t="shared" si="3"/>
        <v>4.827650161438091</v>
      </c>
      <c r="AA50" s="28">
        <f t="shared" si="3"/>
        <v>4.616448377265722</v>
      </c>
      <c r="AB50" s="28">
        <f t="shared" si="3"/>
        <v>4.401731301739879</v>
      </c>
      <c r="AC50" s="28">
        <f t="shared" si="3"/>
        <v>4.576507974768525</v>
      </c>
    </row>
    <row r="51" spans="1:29" ht="15" customHeight="1">
      <c r="A51" s="17" t="s">
        <v>6</v>
      </c>
      <c r="B51" s="28">
        <f t="shared" si="3"/>
        <v>3.3636363636363638</v>
      </c>
      <c r="C51" s="28">
        <f t="shared" si="3"/>
        <v>2.1848739495798317</v>
      </c>
      <c r="D51" s="28">
        <f t="shared" si="3"/>
        <v>1.508558166521613</v>
      </c>
      <c r="E51" s="28">
        <f t="shared" si="3"/>
        <v>0.7827499630778321</v>
      </c>
      <c r="F51" s="28">
        <f t="shared" si="3"/>
        <v>0.9739549135478223</v>
      </c>
      <c r="G51" s="28">
        <f t="shared" si="3"/>
        <v>0.9413517540295273</v>
      </c>
      <c r="H51" s="28">
        <f t="shared" si="3"/>
        <v>2.017350238694112</v>
      </c>
      <c r="I51" s="28">
        <f t="shared" si="3"/>
        <v>2.30083091618869</v>
      </c>
      <c r="J51" s="28">
        <f t="shared" si="3"/>
        <v>2.0210582671544572</v>
      </c>
      <c r="K51" s="28">
        <f t="shared" si="3"/>
        <v>3.15512422257526</v>
      </c>
      <c r="L51" s="28">
        <f t="shared" si="3"/>
        <v>2.7557473398767947</v>
      </c>
      <c r="M51" s="28">
        <f t="shared" si="3"/>
        <v>3.109104748270268</v>
      </c>
      <c r="N51" s="28">
        <f t="shared" si="3"/>
        <v>4.118759659181071</v>
      </c>
      <c r="O51" s="28">
        <f t="shared" si="3"/>
        <v>1.910640993905783</v>
      </c>
      <c r="P51" s="28">
        <f t="shared" si="3"/>
        <v>2.350372923083312</v>
      </c>
      <c r="Q51" s="28">
        <f t="shared" si="3"/>
        <v>2.2525080543641582</v>
      </c>
      <c r="R51" s="28">
        <f t="shared" si="3"/>
        <v>2.87794854174071</v>
      </c>
      <c r="S51" s="28">
        <f t="shared" si="3"/>
        <v>3.9078735220908634</v>
      </c>
      <c r="T51" s="28">
        <f t="shared" si="3"/>
        <v>3.05561625488579</v>
      </c>
      <c r="U51" s="28">
        <f t="shared" si="3"/>
        <v>2.645998084295033</v>
      </c>
      <c r="V51" s="28">
        <f t="shared" si="3"/>
        <v>2.4373680837103615</v>
      </c>
      <c r="W51" s="28">
        <f t="shared" si="3"/>
        <v>2.152866961622949</v>
      </c>
      <c r="X51" s="28">
        <f t="shared" si="3"/>
        <v>2.593045552786825</v>
      </c>
      <c r="Y51" s="28">
        <f t="shared" si="3"/>
        <v>3.0875876540245737</v>
      </c>
      <c r="Z51" s="28">
        <f t="shared" si="3"/>
        <v>3.631480057025929</v>
      </c>
      <c r="AA51" s="28">
        <f t="shared" si="3"/>
        <v>4.049484914583519</v>
      </c>
      <c r="AB51" s="28">
        <f t="shared" si="3"/>
        <v>4.372496170925358</v>
      </c>
      <c r="AC51" s="28">
        <f t="shared" si="3"/>
        <v>5.098853226433508</v>
      </c>
    </row>
    <row r="52" spans="1:29" ht="15" customHeight="1">
      <c r="A52" s="17" t="s">
        <v>7</v>
      </c>
      <c r="B52" s="28">
        <f t="shared" si="3"/>
        <v>3.6363636363636362</v>
      </c>
      <c r="C52" s="28">
        <f t="shared" si="3"/>
        <v>6.218487394957983</v>
      </c>
      <c r="D52" s="28">
        <f t="shared" si="3"/>
        <v>4.177545691906006</v>
      </c>
      <c r="E52" s="28">
        <f t="shared" si="3"/>
        <v>2.1562546152710085</v>
      </c>
      <c r="F52" s="28">
        <f t="shared" si="3"/>
        <v>3.928649595097396</v>
      </c>
      <c r="G52" s="28">
        <f t="shared" si="3"/>
        <v>5.499119599078965</v>
      </c>
      <c r="H52" s="28">
        <f t="shared" si="3"/>
        <v>2.5152712899748475</v>
      </c>
      <c r="I52" s="28">
        <f t="shared" si="3"/>
        <v>6.304930975072515</v>
      </c>
      <c r="J52" s="28">
        <f t="shared" si="3"/>
        <v>2.4904077808512537</v>
      </c>
      <c r="K52" s="28">
        <f t="shared" si="3"/>
        <v>5.476572496061788</v>
      </c>
      <c r="L52" s="28">
        <f t="shared" si="3"/>
        <v>1.2225731718100628</v>
      </c>
      <c r="M52" s="28">
        <f t="shared" si="3"/>
        <v>4.475306772409157</v>
      </c>
      <c r="N52" s="28">
        <f t="shared" si="3"/>
        <v>2.702799260818655</v>
      </c>
      <c r="O52" s="28">
        <f t="shared" si="3"/>
        <v>1.4196203159930378</v>
      </c>
      <c r="P52" s="28">
        <f t="shared" si="3"/>
        <v>2.536619889132649</v>
      </c>
      <c r="Q52" s="28">
        <f t="shared" si="3"/>
        <v>1.4481047140756838</v>
      </c>
      <c r="R52" s="28">
        <f t="shared" si="3"/>
        <v>5.175251393999152</v>
      </c>
      <c r="S52" s="28">
        <f t="shared" si="3"/>
        <v>4.7436107541515975</v>
      </c>
      <c r="T52" s="28">
        <f t="shared" si="3"/>
        <v>3.985293222249955</v>
      </c>
      <c r="U52" s="28">
        <f t="shared" si="3"/>
        <v>2.7835884389598684</v>
      </c>
      <c r="V52" s="28">
        <f t="shared" si="3"/>
        <v>1.645299084249132</v>
      </c>
      <c r="W52" s="28">
        <f t="shared" si="3"/>
        <v>1.1021594787503175</v>
      </c>
      <c r="X52" s="28">
        <f t="shared" si="3"/>
        <v>0.9616109488940089</v>
      </c>
      <c r="Y52" s="28">
        <f t="shared" si="3"/>
        <v>0.8971164663374381</v>
      </c>
      <c r="Z52" s="28">
        <f t="shared" si="3"/>
        <v>1.2180699558052368</v>
      </c>
      <c r="AA52" s="28">
        <f t="shared" si="3"/>
        <v>1.0427005751299063</v>
      </c>
      <c r="AB52" s="28">
        <f t="shared" si="3"/>
        <v>1.0363244808522583</v>
      </c>
      <c r="AC52" s="28">
        <f t="shared" si="3"/>
        <v>0.7250863003280597</v>
      </c>
    </row>
    <row r="53" spans="1:29" ht="15" customHeight="1">
      <c r="A53" s="17" t="s">
        <v>8</v>
      </c>
      <c r="B53" s="28">
        <f t="shared" si="3"/>
        <v>48.27272727272727</v>
      </c>
      <c r="C53" s="28">
        <f t="shared" si="3"/>
        <v>39.55182072829132</v>
      </c>
      <c r="D53" s="28">
        <f t="shared" si="3"/>
        <v>57.64432840150856</v>
      </c>
      <c r="E53" s="28">
        <f t="shared" si="3"/>
        <v>14.384876679958648</v>
      </c>
      <c r="F53" s="28">
        <f t="shared" si="3"/>
        <v>24.097176625082074</v>
      </c>
      <c r="G53" s="28">
        <f t="shared" si="3"/>
        <v>22.463768115942027</v>
      </c>
      <c r="H53" s="28">
        <f t="shared" si="3"/>
        <v>26.004825214311378</v>
      </c>
      <c r="I53" s="28">
        <f t="shared" si="3"/>
        <v>29.027544544522716</v>
      </c>
      <c r="J53" s="28">
        <f t="shared" si="3"/>
        <v>14.950477380208799</v>
      </c>
      <c r="K53" s="28">
        <f t="shared" si="3"/>
        <v>10.245692565274858</v>
      </c>
      <c r="L53" s="28">
        <f t="shared" si="3"/>
        <v>3.605571963333039</v>
      </c>
      <c r="M53" s="28">
        <f t="shared" si="3"/>
        <v>3.618964282487796</v>
      </c>
      <c r="N53" s="28">
        <f t="shared" si="3"/>
        <v>10.536728184727458</v>
      </c>
      <c r="O53" s="28">
        <f t="shared" si="3"/>
        <v>39.71160824022357</v>
      </c>
      <c r="P53" s="28">
        <f t="shared" si="3"/>
        <v>11.349895679193402</v>
      </c>
      <c r="Q53" s="28">
        <f t="shared" si="3"/>
        <v>6.919887039742366</v>
      </c>
      <c r="R53" s="28">
        <f t="shared" si="3"/>
        <v>5.103734410287109</v>
      </c>
      <c r="S53" s="28">
        <f t="shared" si="3"/>
        <v>1.6079493887024177</v>
      </c>
      <c r="T53" s="28">
        <f t="shared" si="3"/>
        <v>1.7498100364211577</v>
      </c>
      <c r="U53" s="28">
        <f t="shared" si="3"/>
        <v>2.2900495108056296</v>
      </c>
      <c r="V53" s="28">
        <f t="shared" si="3"/>
        <v>0.9018416314027132</v>
      </c>
      <c r="W53" s="28">
        <f t="shared" si="3"/>
        <v>0.9407632226320439</v>
      </c>
      <c r="X53" s="28">
        <f t="shared" si="3"/>
        <v>1.0078646219767322</v>
      </c>
      <c r="Y53" s="28">
        <f t="shared" si="3"/>
        <v>0.6508094843852311</v>
      </c>
      <c r="Z53" s="28">
        <f t="shared" si="3"/>
        <v>1.116803892087182</v>
      </c>
      <c r="AA53" s="28">
        <f t="shared" si="3"/>
        <v>0.8602675291584297</v>
      </c>
      <c r="AB53" s="28">
        <f t="shared" si="3"/>
        <v>1.9245023048889156</v>
      </c>
      <c r="AC53" s="28">
        <f t="shared" si="3"/>
        <v>1.811314424452867</v>
      </c>
    </row>
    <row r="54" spans="1:29" ht="15" customHeight="1">
      <c r="A54" s="17" t="s">
        <v>9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>
        <f>(AB12/AB$7)*100</f>
        <v>0</v>
      </c>
      <c r="AC54" s="28">
        <f t="shared" si="3"/>
        <v>0</v>
      </c>
    </row>
    <row r="55" spans="1:29" ht="15" customHeight="1">
      <c r="A55" s="17" t="s">
        <v>16</v>
      </c>
      <c r="B55" s="28">
        <f aca="true" t="shared" si="4" ref="B55:O56">(B13/B$7)*100</f>
        <v>28.363636363636363</v>
      </c>
      <c r="C55" s="28">
        <f t="shared" si="4"/>
        <v>41.96078431372549</v>
      </c>
      <c r="D55" s="28">
        <f t="shared" si="4"/>
        <v>28.285465622280242</v>
      </c>
      <c r="E55" s="28">
        <f t="shared" si="4"/>
        <v>43.43523851720573</v>
      </c>
      <c r="F55" s="28">
        <f t="shared" si="4"/>
        <v>40.59969358721821</v>
      </c>
      <c r="G55" s="28">
        <f t="shared" si="4"/>
        <v>49.53948259515102</v>
      </c>
      <c r="H55" s="28">
        <f t="shared" si="4"/>
        <v>43.524459729993325</v>
      </c>
      <c r="I55" s="28">
        <f t="shared" si="4"/>
        <v>56.598259655856765</v>
      </c>
      <c r="J55" s="28">
        <f t="shared" si="4"/>
        <v>58.22967787989649</v>
      </c>
      <c r="K55" s="28">
        <f t="shared" si="4"/>
        <v>65.3224900737746</v>
      </c>
      <c r="L55" s="28">
        <f t="shared" si="4"/>
        <v>68.05076310902821</v>
      </c>
      <c r="M55" s="28">
        <f t="shared" si="4"/>
        <v>64.99629114398566</v>
      </c>
      <c r="N55" s="28">
        <f t="shared" si="4"/>
        <v>55.91742533384184</v>
      </c>
      <c r="O55" s="28">
        <f t="shared" si="4"/>
        <v>36.65084694888099</v>
      </c>
      <c r="P55" s="28">
        <f t="shared" si="3"/>
        <v>34.18648479848921</v>
      </c>
      <c r="Q55" s="28">
        <f t="shared" si="3"/>
        <v>39.24712489908128</v>
      </c>
      <c r="R55" s="28">
        <f t="shared" si="3"/>
        <v>40.60058829658635</v>
      </c>
      <c r="S55" s="28">
        <f t="shared" si="3"/>
        <v>38.74428932362973</v>
      </c>
      <c r="T55" s="28">
        <f t="shared" si="3"/>
        <v>29.938416895335042</v>
      </c>
      <c r="U55" s="28">
        <f t="shared" si="3"/>
        <v>30.572374346158128</v>
      </c>
      <c r="V55" s="28">
        <f t="shared" si="3"/>
        <v>35.469032987441345</v>
      </c>
      <c r="W55" s="28">
        <f t="shared" si="3"/>
        <v>34.21417206051003</v>
      </c>
      <c r="X55" s="28">
        <f t="shared" si="3"/>
        <v>31.861736917770568</v>
      </c>
      <c r="Y55" s="28">
        <f t="shared" si="3"/>
        <v>34.49357785603006</v>
      </c>
      <c r="Z55" s="28">
        <f t="shared" si="3"/>
        <v>33.281909073897445</v>
      </c>
      <c r="AA55" s="28">
        <f t="shared" si="3"/>
        <v>35.448389844599745</v>
      </c>
      <c r="AB55" s="28">
        <f t="shared" si="3"/>
        <v>35.89934486575779</v>
      </c>
      <c r="AC55" s="28">
        <f t="shared" si="3"/>
        <v>31.199517047966552</v>
      </c>
    </row>
    <row r="56" spans="1:29" ht="15" customHeight="1">
      <c r="A56" s="17" t="s">
        <v>10</v>
      </c>
      <c r="B56" s="28">
        <f>(B14/B$7)*100</f>
        <v>1.9090909090909092</v>
      </c>
      <c r="C56" s="28"/>
      <c r="D56" s="28">
        <f t="shared" si="4"/>
        <v>1.450536698578474</v>
      </c>
      <c r="E56" s="28">
        <f t="shared" si="4"/>
        <v>12.553537143701076</v>
      </c>
      <c r="F56" s="28">
        <f t="shared" si="4"/>
        <v>8.535784635587657</v>
      </c>
      <c r="G56" s="28">
        <f t="shared" si="4"/>
        <v>6.034132466477042</v>
      </c>
      <c r="H56" s="28">
        <f t="shared" si="4"/>
        <v>7.06329243878651</v>
      </c>
      <c r="I56" s="28">
        <f t="shared" si="4"/>
        <v>0</v>
      </c>
      <c r="J56" s="28">
        <f t="shared" si="4"/>
        <v>10.561256357633622</v>
      </c>
      <c r="K56" s="28">
        <f t="shared" si="4"/>
        <v>7.528845306458165</v>
      </c>
      <c r="L56" s="28">
        <f t="shared" si="4"/>
        <v>17.783782827836237</v>
      </c>
      <c r="M56" s="28">
        <f t="shared" si="4"/>
        <v>3.2506747071942113</v>
      </c>
      <c r="N56" s="28">
        <f t="shared" si="4"/>
        <v>3.5855416033637693</v>
      </c>
      <c r="O56" s="28">
        <f t="shared" si="4"/>
        <v>13.24592236249229</v>
      </c>
      <c r="P56" s="28">
        <f t="shared" si="3"/>
        <v>3.0222010192240893</v>
      </c>
      <c r="Q56" s="28">
        <f t="shared" si="3"/>
        <v>4.21850029637661</v>
      </c>
      <c r="R56" s="28"/>
      <c r="S56" s="28"/>
      <c r="T56" s="28"/>
      <c r="U56" s="28"/>
      <c r="V56" s="28"/>
      <c r="W56" s="28"/>
      <c r="X56" s="28"/>
      <c r="Y56" s="28">
        <f t="shared" si="3"/>
        <v>2.612015324507423</v>
      </c>
      <c r="Z56" s="28">
        <f t="shared" si="3"/>
        <v>1.8217599977690704</v>
      </c>
      <c r="AA56" s="28">
        <f t="shared" si="3"/>
        <v>0.0018376955180276946</v>
      </c>
      <c r="AB56" s="28">
        <f t="shared" si="3"/>
        <v>0</v>
      </c>
      <c r="AC56" s="28">
        <f t="shared" si="3"/>
        <v>3.9429591629066674</v>
      </c>
    </row>
    <row r="57" spans="1:29" ht="15" customHeight="1">
      <c r="A57" s="17" t="s">
        <v>11</v>
      </c>
      <c r="B57" s="28">
        <f>(B15/B$7)*100</f>
        <v>4.363636363636364</v>
      </c>
      <c r="C57" s="28">
        <f>(C15/C$7)*100</f>
        <v>2.1288515406162465</v>
      </c>
      <c r="D57" s="28"/>
      <c r="E57" s="28"/>
      <c r="F57" s="28"/>
      <c r="G57" s="28"/>
      <c r="H57" s="28"/>
      <c r="I57" s="28"/>
      <c r="J57" s="28"/>
      <c r="K57" s="28">
        <f>(K15/K$7)*100</f>
        <v>5.768559439074833</v>
      </c>
      <c r="L57" s="28">
        <f>(L15/L$7)*100</f>
        <v>4.428520057771097</v>
      </c>
      <c r="M57" s="28">
        <f>(M15/M$7)*100</f>
        <v>16.221805858088754</v>
      </c>
      <c r="N57" s="28">
        <f>(N15/N$7)*100</f>
        <v>15.629838894312373</v>
      </c>
      <c r="O57" s="28">
        <f>(O15/O$7)*100</f>
        <v>2.746362131654463</v>
      </c>
      <c r="P57" s="28">
        <f t="shared" si="3"/>
        <v>42.66989205215271</v>
      </c>
      <c r="Q57" s="28">
        <f t="shared" si="3"/>
        <v>1.3305687880110226</v>
      </c>
      <c r="R57" s="28">
        <f t="shared" si="3"/>
        <v>1.11628735909985</v>
      </c>
      <c r="S57" s="28"/>
      <c r="T57" s="28">
        <f>(T15/T$7)*100</f>
        <v>1.5899060498594804</v>
      </c>
      <c r="U57" s="28">
        <f>(U15/U$7)*100</f>
        <v>5.087614412752819</v>
      </c>
      <c r="V57" s="28">
        <f>(V15/V$7)*100</f>
        <v>1.2219447491927267</v>
      </c>
      <c r="W57" s="28">
        <f>(W15/W$7)*100</f>
        <v>6.8064405456346995</v>
      </c>
      <c r="X57" s="28">
        <f>(X15/X$7)*100</f>
        <v>8.046579571516983</v>
      </c>
      <c r="Y57" s="28">
        <f t="shared" si="3"/>
        <v>0</v>
      </c>
      <c r="Z57" s="28">
        <f t="shared" si="3"/>
        <v>3.806225157252331</v>
      </c>
      <c r="AA57" s="28">
        <f t="shared" si="3"/>
        <v>0</v>
      </c>
      <c r="AB57" s="28">
        <f t="shared" si="3"/>
        <v>0</v>
      </c>
      <c r="AC57" s="28">
        <f t="shared" si="3"/>
        <v>0</v>
      </c>
    </row>
    <row r="58" spans="1:29" ht="15" customHeight="1">
      <c r="A58" s="17" t="s">
        <v>12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>
        <f t="shared" si="3"/>
        <v>38.876106513462894</v>
      </c>
      <c r="R58" s="28">
        <f t="shared" si="3"/>
        <v>37.11352802172027</v>
      </c>
      <c r="S58" s="28">
        <f t="shared" si="3"/>
        <v>44.40638376763674</v>
      </c>
      <c r="T58" s="28">
        <f t="shared" si="3"/>
        <v>46.412545319276916</v>
      </c>
      <c r="U58" s="28">
        <f t="shared" si="3"/>
        <v>44.681402419507684</v>
      </c>
      <c r="V58" s="28">
        <f t="shared" si="3"/>
        <v>48.72040245837282</v>
      </c>
      <c r="W58" s="28">
        <f t="shared" si="3"/>
        <v>49.78440992259859</v>
      </c>
      <c r="X58" s="28">
        <f t="shared" si="3"/>
        <v>49.08009906136984</v>
      </c>
      <c r="Y58" s="28">
        <f t="shared" si="3"/>
        <v>51.293320962169055</v>
      </c>
      <c r="Z58" s="28">
        <f t="shared" si="3"/>
        <v>46.418931652433976</v>
      </c>
      <c r="AA58" s="28">
        <f t="shared" si="3"/>
        <v>47.348372430714946</v>
      </c>
      <c r="AB58" s="28">
        <f t="shared" si="3"/>
        <v>45.75366492310467</v>
      </c>
      <c r="AC58" s="28">
        <f t="shared" si="3"/>
        <v>44.437545258939664</v>
      </c>
    </row>
    <row r="59" spans="1:29" ht="15" customHeight="1">
      <c r="A59" s="17" t="s">
        <v>13</v>
      </c>
      <c r="B59" s="28"/>
      <c r="C59" s="28"/>
      <c r="D59" s="28"/>
      <c r="E59" s="28">
        <f aca="true" t="shared" si="5" ref="E59:I60">(E17/E$7)*100</f>
        <v>18.254319893664157</v>
      </c>
      <c r="F59" s="28">
        <f t="shared" si="5"/>
        <v>21.547384548041144</v>
      </c>
      <c r="G59" s="28">
        <f t="shared" si="5"/>
        <v>14.872003250711094</v>
      </c>
      <c r="H59" s="28">
        <f t="shared" si="5"/>
        <v>18.181818181818183</v>
      </c>
      <c r="I59" s="28">
        <f t="shared" si="5"/>
        <v>5.135978016705559</v>
      </c>
      <c r="J59" s="28">
        <f>(J17/J$7)*100</f>
        <v>10.82626929597573</v>
      </c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>
        <f>(Z17/Z$7)*100</f>
        <v>1.9067920635115607</v>
      </c>
      <c r="AA59" s="28">
        <f>(AA17/AA$7)*100</f>
        <v>0.3698976433078205</v>
      </c>
      <c r="AB59" s="28">
        <f>(AB17/AB$7)*100</f>
        <v>2.937360856088546</v>
      </c>
      <c r="AC59" s="28">
        <f t="shared" si="3"/>
        <v>3.7855287977997345</v>
      </c>
    </row>
    <row r="60" spans="1:29" ht="15" customHeight="1">
      <c r="A60" s="17" t="s">
        <v>14</v>
      </c>
      <c r="B60" s="28">
        <f>(B18/B$7)*100</f>
        <v>2.3636363636363638</v>
      </c>
      <c r="C60" s="28">
        <f>(C18/C$7)*100</f>
        <v>2.072829131652661</v>
      </c>
      <c r="D60" s="28">
        <f>(D18/D$7)*100</f>
        <v>2.0017406440382945</v>
      </c>
      <c r="E60" s="28">
        <f t="shared" si="5"/>
        <v>1.5802687933835473</v>
      </c>
      <c r="F60" s="28"/>
      <c r="G60" s="28">
        <f t="shared" si="5"/>
        <v>0.41311120140864144</v>
      </c>
      <c r="H60" s="28"/>
      <c r="I60" s="28"/>
      <c r="J60" s="28">
        <f>(J18/J$7)*100</f>
        <v>0.24181315249397697</v>
      </c>
      <c r="K60" s="28"/>
      <c r="L60" s="28"/>
      <c r="M60" s="28"/>
      <c r="N60" s="28"/>
      <c r="O60" s="28">
        <f>(O18/O$7)*100</f>
        <v>0.3299764127338661</v>
      </c>
      <c r="P60" s="28"/>
      <c r="Q60" s="28">
        <f t="shared" si="3"/>
        <v>1.651413079277551</v>
      </c>
      <c r="R60" s="28"/>
      <c r="S60" s="28"/>
      <c r="T60" s="28">
        <f>(T18/T$7)*100</f>
        <v>8.195636488323215</v>
      </c>
      <c r="U60" s="28">
        <f>(U18/U$7)*100</f>
        <v>6.946160395635341</v>
      </c>
      <c r="V60" s="28">
        <f>(V18/V$7)*100</f>
        <v>4.691669044003163</v>
      </c>
      <c r="W60" s="28">
        <f t="shared" si="3"/>
        <v>0.43820348388605823</v>
      </c>
      <c r="X60" s="28">
        <f t="shared" si="3"/>
        <v>2.093393970847055</v>
      </c>
      <c r="Y60" s="28">
        <f t="shared" si="3"/>
        <v>1.9817854366405672</v>
      </c>
      <c r="Z60" s="28">
        <f t="shared" si="3"/>
        <v>1.9703779887791757</v>
      </c>
      <c r="AA60" s="28">
        <f t="shared" si="3"/>
        <v>6.262600989721877</v>
      </c>
      <c r="AB60" s="28">
        <f t="shared" si="3"/>
        <v>3.6745750966425788</v>
      </c>
      <c r="AC60" s="28">
        <f t="shared" si="3"/>
        <v>4.422687806404421</v>
      </c>
    </row>
    <row r="61" spans="1:29" ht="15" customHeight="1">
      <c r="A61" s="2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8"/>
      <c r="AC61" s="28"/>
    </row>
    <row r="62" spans="1:29" s="11" customFormat="1" ht="15" customHeight="1">
      <c r="A62" s="7" t="s">
        <v>21</v>
      </c>
      <c r="B62" s="27">
        <f>SUM(B63:B75)</f>
        <v>99.99999999999999</v>
      </c>
      <c r="C62" s="27">
        <f aca="true" t="shared" si="6" ref="C62:S62">SUM(C63:C75)</f>
        <v>100.00000000000001</v>
      </c>
      <c r="D62" s="27">
        <f t="shared" si="6"/>
        <v>100</v>
      </c>
      <c r="E62" s="27">
        <f t="shared" si="6"/>
        <v>100.00000000000001</v>
      </c>
      <c r="F62" s="27">
        <f t="shared" si="6"/>
        <v>100</v>
      </c>
      <c r="G62" s="27">
        <f t="shared" si="6"/>
        <v>99.99999999999997</v>
      </c>
      <c r="H62" s="27">
        <f t="shared" si="6"/>
        <v>100.00000000000001</v>
      </c>
      <c r="I62" s="27">
        <f t="shared" si="6"/>
        <v>100</v>
      </c>
      <c r="J62" s="27">
        <f t="shared" si="6"/>
        <v>99.99999999999999</v>
      </c>
      <c r="K62" s="27">
        <f t="shared" si="6"/>
        <v>99.99999999999999</v>
      </c>
      <c r="L62" s="27">
        <f t="shared" si="6"/>
        <v>100</v>
      </c>
      <c r="M62" s="27">
        <f t="shared" si="6"/>
        <v>99.99999999999997</v>
      </c>
      <c r="N62" s="27">
        <f t="shared" si="6"/>
        <v>100</v>
      </c>
      <c r="O62" s="27">
        <f t="shared" si="6"/>
        <v>100</v>
      </c>
      <c r="P62" s="27">
        <f t="shared" si="6"/>
        <v>100</v>
      </c>
      <c r="Q62" s="27">
        <f t="shared" si="6"/>
        <v>99.99999999999999</v>
      </c>
      <c r="R62" s="27">
        <f t="shared" si="6"/>
        <v>100</v>
      </c>
      <c r="S62" s="27">
        <f t="shared" si="6"/>
        <v>100</v>
      </c>
      <c r="T62" s="27">
        <f>SUM(T63:T77)</f>
        <v>100.00000000000003</v>
      </c>
      <c r="U62" s="27">
        <f>SUM(U63:U77)</f>
        <v>100</v>
      </c>
      <c r="V62" s="27">
        <f>SUM(V63:V77)</f>
        <v>99.99999999999997</v>
      </c>
      <c r="W62" s="27">
        <f>SUM(W63:W77)</f>
        <v>99.99999999999999</v>
      </c>
      <c r="X62" s="27">
        <f aca="true" t="shared" si="7" ref="X62:AC62">X63+X67+X70+X73+X74+X75+X76+X77</f>
        <v>100</v>
      </c>
      <c r="Y62" s="27">
        <f t="shared" si="7"/>
        <v>100.00000000000004</v>
      </c>
      <c r="Z62" s="27">
        <f t="shared" si="7"/>
        <v>100.00000000000001</v>
      </c>
      <c r="AA62" s="27">
        <f t="shared" si="7"/>
        <v>99.99999999999999</v>
      </c>
      <c r="AB62" s="27">
        <f t="shared" si="7"/>
        <v>100</v>
      </c>
      <c r="AC62" s="27">
        <f t="shared" si="7"/>
        <v>100.00000000000001</v>
      </c>
    </row>
    <row r="63" spans="1:29" ht="15" customHeight="1">
      <c r="A63" s="17" t="s">
        <v>32</v>
      </c>
      <c r="B63" s="28">
        <f aca="true" t="shared" si="8" ref="B63:AC63">(B21/B$20)*100</f>
        <v>38.36363636363636</v>
      </c>
      <c r="C63" s="28">
        <f t="shared" si="8"/>
        <v>52.997198879551824</v>
      </c>
      <c r="D63" s="28">
        <f t="shared" si="8"/>
        <v>35.56715984914418</v>
      </c>
      <c r="E63" s="28">
        <f t="shared" si="8"/>
        <v>33.80593708462561</v>
      </c>
      <c r="F63" s="28">
        <f t="shared" si="8"/>
        <v>48.544539286495954</v>
      </c>
      <c r="G63" s="28">
        <f t="shared" si="8"/>
        <v>31.599620750372477</v>
      </c>
      <c r="H63" s="28">
        <f t="shared" si="8"/>
        <v>37.58020635490991</v>
      </c>
      <c r="I63" s="28">
        <f t="shared" si="8"/>
        <v>37.14478878154101</v>
      </c>
      <c r="J63" s="28">
        <f t="shared" si="8"/>
        <v>35.51173373784242</v>
      </c>
      <c r="K63" s="28">
        <f t="shared" si="8"/>
        <v>42.65629300918695</v>
      </c>
      <c r="L63" s="28">
        <f t="shared" si="8"/>
        <v>38.89266169787723</v>
      </c>
      <c r="M63" s="28">
        <f t="shared" si="8"/>
        <v>31.219214348352736</v>
      </c>
      <c r="N63" s="28">
        <f t="shared" si="8"/>
        <v>32.593079532030025</v>
      </c>
      <c r="O63" s="28">
        <f t="shared" si="8"/>
        <v>20.551141813069517</v>
      </c>
      <c r="P63" s="28">
        <f t="shared" si="8"/>
        <v>19.616938203796597</v>
      </c>
      <c r="Q63" s="28">
        <f t="shared" si="8"/>
        <v>17.01787011573029</v>
      </c>
      <c r="R63" s="28">
        <f t="shared" si="8"/>
        <v>16.076195300882645</v>
      </c>
      <c r="S63" s="28">
        <f t="shared" si="8"/>
        <v>16.09369102166486</v>
      </c>
      <c r="T63" s="28">
        <f t="shared" si="8"/>
        <v>14.171783798841698</v>
      </c>
      <c r="U63" s="28">
        <f t="shared" si="8"/>
        <v>16.34914915197533</v>
      </c>
      <c r="V63" s="28">
        <f t="shared" si="8"/>
        <v>15.174001672410203</v>
      </c>
      <c r="W63" s="28">
        <f t="shared" si="8"/>
        <v>14.701070015936615</v>
      </c>
      <c r="X63" s="28">
        <f t="shared" si="8"/>
        <v>14.825581895531345</v>
      </c>
      <c r="Y63" s="28">
        <f t="shared" si="8"/>
        <v>15.44059117456697</v>
      </c>
      <c r="Z63" s="28">
        <f t="shared" si="8"/>
        <v>13.02600039107668</v>
      </c>
      <c r="AA63" s="28">
        <f t="shared" si="8"/>
        <v>14.363813141547366</v>
      </c>
      <c r="AB63" s="28">
        <f t="shared" si="8"/>
        <v>14.060387463610466</v>
      </c>
      <c r="AC63" s="28">
        <f t="shared" si="8"/>
        <v>14.591106198891032</v>
      </c>
    </row>
    <row r="64" spans="1:29" ht="15" customHeight="1">
      <c r="A64" s="18" t="s">
        <v>24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>
        <f aca="true" t="shared" si="9" ref="X64:AA66">X22/X$20</f>
        <v>0.09364661986962787</v>
      </c>
      <c r="Y64" s="28">
        <f t="shared" si="9"/>
        <v>0.09034968677557018</v>
      </c>
      <c r="Z64" s="28">
        <f t="shared" si="9"/>
        <v>0.07915476599527413</v>
      </c>
      <c r="AA64" s="28">
        <f t="shared" si="9"/>
        <v>0.08476717724465171</v>
      </c>
      <c r="AB64" s="28">
        <f aca="true" t="shared" si="10" ref="AB64:AC66">(AB22/AB$20)*100</f>
        <v>7.81525850504602</v>
      </c>
      <c r="AC64" s="28">
        <f t="shared" si="10"/>
        <v>8.310940273705844</v>
      </c>
    </row>
    <row r="65" spans="1:29" ht="15" customHeight="1">
      <c r="A65" s="18" t="s">
        <v>25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>
        <f t="shared" si="9"/>
        <v>0.011892204885443751</v>
      </c>
      <c r="Y65" s="28">
        <f t="shared" si="9"/>
        <v>0.012207328767021547</v>
      </c>
      <c r="Z65" s="28">
        <f t="shared" si="9"/>
        <v>0.010441249692500194</v>
      </c>
      <c r="AA65" s="28">
        <f t="shared" si="9"/>
        <v>0.010174698116745356</v>
      </c>
      <c r="AB65" s="28">
        <f t="shared" si="10"/>
        <v>1.1008075697333155</v>
      </c>
      <c r="AC65" s="28">
        <f t="shared" si="10"/>
        <v>1.4762637368155715</v>
      </c>
    </row>
    <row r="66" spans="1:29" ht="15" customHeight="1">
      <c r="A66" s="18" t="s">
        <v>26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>
        <f t="shared" si="9"/>
        <v>0.04271699420024182</v>
      </c>
      <c r="Y66" s="28">
        <f t="shared" si="9"/>
        <v>0.05184889620307794</v>
      </c>
      <c r="Z66" s="28">
        <f t="shared" si="9"/>
        <v>0.04066398822299251</v>
      </c>
      <c r="AA66" s="28">
        <f t="shared" si="9"/>
        <v>0.0486962560540766</v>
      </c>
      <c r="AB66" s="28">
        <f t="shared" si="10"/>
        <v>5.1443213888311305</v>
      </c>
      <c r="AC66" s="28">
        <f t="shared" si="10"/>
        <v>4.803902188369616</v>
      </c>
    </row>
    <row r="67" spans="1:29" ht="15" customHeight="1">
      <c r="A67" s="17" t="s">
        <v>17</v>
      </c>
      <c r="B67" s="28">
        <f>(B25/B$20)*100</f>
        <v>51.90909090909091</v>
      </c>
      <c r="C67" s="28">
        <f aca="true" t="shared" si="11" ref="C67:AB67">(C25/C$20)*100</f>
        <v>28.627450980392155</v>
      </c>
      <c r="D67" s="28">
        <f t="shared" si="11"/>
        <v>44.35741224252973</v>
      </c>
      <c r="E67" s="28">
        <f t="shared" si="11"/>
        <v>37.97075764288879</v>
      </c>
      <c r="F67" s="28">
        <f t="shared" si="11"/>
        <v>15.244035894068725</v>
      </c>
      <c r="G67" s="28">
        <f t="shared" si="11"/>
        <v>14.783963158607612</v>
      </c>
      <c r="H67" s="28">
        <f t="shared" si="11"/>
        <v>22.673374056773266</v>
      </c>
      <c r="I67" s="28">
        <f t="shared" si="11"/>
        <v>15.078620809979718</v>
      </c>
      <c r="J67" s="28">
        <f t="shared" si="11"/>
        <v>22.79200499687695</v>
      </c>
      <c r="K67" s="28">
        <f t="shared" si="11"/>
        <v>16.673231310155835</v>
      </c>
      <c r="L67" s="28">
        <f t="shared" si="11"/>
        <v>18.379899228271924</v>
      </c>
      <c r="M67" s="28">
        <f t="shared" si="11"/>
        <v>20.901230292466824</v>
      </c>
      <c r="N67" s="28">
        <f t="shared" si="11"/>
        <v>20.328160131092567</v>
      </c>
      <c r="O67" s="28">
        <f t="shared" si="11"/>
        <v>15.172976235072438</v>
      </c>
      <c r="P67" s="28">
        <f t="shared" si="11"/>
        <v>6.118846964044854</v>
      </c>
      <c r="Q67" s="28">
        <f t="shared" si="11"/>
        <v>4.799686544177322</v>
      </c>
      <c r="R67" s="28">
        <f t="shared" si="11"/>
        <v>11.512335845755516</v>
      </c>
      <c r="S67" s="28">
        <f t="shared" si="11"/>
        <v>9.366251640549557</v>
      </c>
      <c r="T67" s="28">
        <f t="shared" si="11"/>
        <v>10.199640836837341</v>
      </c>
      <c r="U67" s="28">
        <f t="shared" si="11"/>
        <v>6.432722298209091</v>
      </c>
      <c r="V67" s="28">
        <f t="shared" si="11"/>
        <v>10.784445769813464</v>
      </c>
      <c r="W67" s="28">
        <f t="shared" si="11"/>
        <v>10.797438539957751</v>
      </c>
      <c r="X67" s="28">
        <f t="shared" si="11"/>
        <v>10.449429205236616</v>
      </c>
      <c r="Y67" s="28">
        <f t="shared" si="11"/>
        <v>11.434548713349853</v>
      </c>
      <c r="Z67" s="28">
        <f t="shared" si="11"/>
        <v>10.314336280130417</v>
      </c>
      <c r="AA67" s="28">
        <f t="shared" si="11"/>
        <v>8.94954123454616</v>
      </c>
      <c r="AB67" s="28">
        <f t="shared" si="11"/>
        <v>5.3336510059642706</v>
      </c>
      <c r="AC67" s="28">
        <f aca="true" t="shared" si="12" ref="AC67:AC77">(AC25/AC$20)*100</f>
        <v>8.718303473545367</v>
      </c>
    </row>
    <row r="68" spans="1:29" ht="15" customHeight="1">
      <c r="A68" s="19" t="s">
        <v>27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>
        <f aca="true" t="shared" si="13" ref="X68:AA69">X26/X$20</f>
        <v>0.0017097872794414443</v>
      </c>
      <c r="Y68" s="28">
        <f t="shared" si="13"/>
        <v>0.0013493300085491748</v>
      </c>
      <c r="Z68" s="28">
        <f t="shared" si="13"/>
        <v>0.002458984588325399</v>
      </c>
      <c r="AA68" s="28">
        <f t="shared" si="13"/>
        <v>0.0023842399232373943</v>
      </c>
      <c r="AB68" s="28">
        <f>(AB26/AB$20)*100</f>
        <v>0.49611154149840525</v>
      </c>
      <c r="AC68" s="28">
        <f t="shared" si="12"/>
        <v>0.46086740134170384</v>
      </c>
    </row>
    <row r="69" spans="1:29" ht="15" customHeight="1">
      <c r="A69" s="19" t="s">
        <v>28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>
        <f t="shared" si="13"/>
        <v>0.10278450477292471</v>
      </c>
      <c r="Y69" s="28">
        <f t="shared" si="13"/>
        <v>0.11299615712494934</v>
      </c>
      <c r="Z69" s="28">
        <f t="shared" si="13"/>
        <v>0.10068437821297878</v>
      </c>
      <c r="AA69" s="28">
        <f t="shared" si="13"/>
        <v>0.0871111724222242</v>
      </c>
      <c r="AB69" s="28">
        <f>(AB27/AB$20)*100</f>
        <v>4.8375394644658645</v>
      </c>
      <c r="AC69" s="28">
        <f t="shared" si="12"/>
        <v>8.257436072203664</v>
      </c>
    </row>
    <row r="70" spans="1:29" ht="15" customHeight="1">
      <c r="A70" s="17" t="s">
        <v>18</v>
      </c>
      <c r="B70" s="28"/>
      <c r="C70" s="28"/>
      <c r="D70" s="28"/>
      <c r="E70" s="28">
        <f aca="true" t="shared" si="14" ref="E70:AB70">(E28/E$20)*100</f>
        <v>27.76547038842121</v>
      </c>
      <c r="F70" s="28">
        <f t="shared" si="14"/>
        <v>32.00919238345371</v>
      </c>
      <c r="G70" s="28">
        <f t="shared" si="14"/>
        <v>10.835703643505349</v>
      </c>
      <c r="H70" s="28">
        <f t="shared" si="14"/>
        <v>36.522765771777635</v>
      </c>
      <c r="I70" s="28">
        <f t="shared" si="14"/>
        <v>40.097703530848584</v>
      </c>
      <c r="J70" s="28">
        <f t="shared" si="14"/>
        <v>11.959489604711342</v>
      </c>
      <c r="K70" s="28">
        <f t="shared" si="14"/>
        <v>38.197404659325414</v>
      </c>
      <c r="L70" s="28">
        <f t="shared" si="14"/>
        <v>37.42503900141292</v>
      </c>
      <c r="M70" s="28">
        <f t="shared" si="14"/>
        <v>24.58099669144835</v>
      </c>
      <c r="N70" s="28">
        <f t="shared" si="14"/>
        <v>44.172049464578336</v>
      </c>
      <c r="O70" s="28">
        <f t="shared" si="14"/>
        <v>34.121973018592975</v>
      </c>
      <c r="P70" s="28">
        <f t="shared" si="14"/>
        <v>29.67209064640994</v>
      </c>
      <c r="Q70" s="28">
        <f t="shared" si="14"/>
        <v>68.4135798434603</v>
      </c>
      <c r="R70" s="28">
        <f t="shared" si="14"/>
        <v>64.8155728138208</v>
      </c>
      <c r="S70" s="28">
        <f t="shared" si="14"/>
        <v>66.90550572607216</v>
      </c>
      <c r="T70" s="28">
        <f t="shared" si="14"/>
        <v>63.82922897420678</v>
      </c>
      <c r="U70" s="28">
        <f t="shared" si="14"/>
        <v>68.40621632573412</v>
      </c>
      <c r="V70" s="28">
        <f t="shared" si="14"/>
        <v>68.66729046277614</v>
      </c>
      <c r="W70" s="28">
        <f t="shared" si="14"/>
        <v>68.14568409163279</v>
      </c>
      <c r="X70" s="28">
        <f t="shared" si="14"/>
        <v>68.5386099987292</v>
      </c>
      <c r="Y70" s="28">
        <f t="shared" si="14"/>
        <v>66.49450755685756</v>
      </c>
      <c r="Z70" s="28">
        <f t="shared" si="14"/>
        <v>64.15150891525356</v>
      </c>
      <c r="AA70" s="28">
        <f t="shared" si="14"/>
        <v>64.81232981661961</v>
      </c>
      <c r="AB70" s="28">
        <f t="shared" si="14"/>
        <v>70.66792968748017</v>
      </c>
      <c r="AC70" s="28">
        <f t="shared" si="12"/>
        <v>65.23351356494102</v>
      </c>
    </row>
    <row r="71" spans="1:29" ht="15" customHeight="1">
      <c r="A71" s="18" t="s">
        <v>29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>
        <f aca="true" t="shared" si="15" ref="X71:AA72">X29/X$20</f>
        <v>0.5454396941487477</v>
      </c>
      <c r="Y71" s="28">
        <f t="shared" si="15"/>
        <v>0.5296219547024715</v>
      </c>
      <c r="Z71" s="28">
        <f t="shared" si="15"/>
        <v>0.5105327341914667</v>
      </c>
      <c r="AA71" s="28">
        <f t="shared" si="15"/>
        <v>0.5046553872781154</v>
      </c>
      <c r="AB71" s="28">
        <f>(AB29/AB$20)*100</f>
        <v>55.59860283821011</v>
      </c>
      <c r="AC71" s="28">
        <f t="shared" si="12"/>
        <v>52.11870978354496</v>
      </c>
    </row>
    <row r="72" spans="1:29" ht="15" customHeight="1">
      <c r="A72" s="18" t="s">
        <v>30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>
        <f t="shared" si="15"/>
        <v>0.13994640583854437</v>
      </c>
      <c r="Y72" s="28">
        <f t="shared" si="15"/>
        <v>0.13532312086610393</v>
      </c>
      <c r="Z72" s="28">
        <f t="shared" si="15"/>
        <v>0.13098235496106886</v>
      </c>
      <c r="AA72" s="28">
        <f t="shared" si="15"/>
        <v>0.1434679108880806</v>
      </c>
      <c r="AB72" s="28">
        <f>(AB30/AB$20)*100</f>
        <v>15.069326849270059</v>
      </c>
      <c r="AC72" s="28">
        <f t="shared" si="12"/>
        <v>13.114803781396073</v>
      </c>
    </row>
    <row r="73" spans="1:29" ht="15" customHeight="1">
      <c r="A73" s="17" t="s">
        <v>15</v>
      </c>
      <c r="B73" s="28">
        <f aca="true" t="shared" si="16" ref="B73:J75">(B31/B$20)*100</f>
        <v>6.363636363636363</v>
      </c>
      <c r="C73" s="28">
        <f t="shared" si="16"/>
        <v>14.50980392156863</v>
      </c>
      <c r="D73" s="28">
        <f t="shared" si="16"/>
        <v>16.942268639396577</v>
      </c>
      <c r="E73" s="28">
        <f t="shared" si="16"/>
        <v>0</v>
      </c>
      <c r="F73" s="28">
        <f t="shared" si="16"/>
        <v>3.983366163274239</v>
      </c>
      <c r="G73" s="28">
        <f t="shared" si="16"/>
        <v>15.989435188947581</v>
      </c>
      <c r="H73" s="28"/>
      <c r="I73" s="28">
        <f aca="true" t="shared" si="17" ref="I73:AB74">(I31/I$20)*100</f>
        <v>3.703138289752034</v>
      </c>
      <c r="J73" s="28">
        <f t="shared" si="17"/>
        <v>1.1894351744445435</v>
      </c>
      <c r="K73" s="28">
        <f t="shared" si="17"/>
        <v>2.4730710213317963</v>
      </c>
      <c r="L73" s="28">
        <f t="shared" si="17"/>
        <v>5.3024000724379325</v>
      </c>
      <c r="M73" s="28">
        <f t="shared" si="17"/>
        <v>23.298558667732074</v>
      </c>
      <c r="N73" s="28">
        <f t="shared" si="17"/>
        <v>2.906710872299074</v>
      </c>
      <c r="O73" s="28">
        <f t="shared" si="17"/>
        <v>3.255523141489404</v>
      </c>
      <c r="P73" s="28">
        <f t="shared" si="17"/>
        <v>5.650816134252837</v>
      </c>
      <c r="Q73" s="28">
        <f t="shared" si="17"/>
        <v>9.768863496632083</v>
      </c>
      <c r="R73" s="28">
        <f t="shared" si="17"/>
        <v>5.885275178906609</v>
      </c>
      <c r="S73" s="28">
        <f t="shared" si="17"/>
        <v>3.5444030386749517</v>
      </c>
      <c r="T73" s="28">
        <f t="shared" si="17"/>
        <v>2.0087258302863367</v>
      </c>
      <c r="U73" s="28">
        <f t="shared" si="17"/>
        <v>3.1307832643904403</v>
      </c>
      <c r="V73" s="28">
        <f t="shared" si="17"/>
        <v>1.0928529612800766</v>
      </c>
      <c r="W73" s="28">
        <f t="shared" si="17"/>
        <v>0.9654593262897027</v>
      </c>
      <c r="X73" s="28">
        <f t="shared" si="17"/>
        <v>1.520362716451742</v>
      </c>
      <c r="Y73" s="28">
        <f t="shared" si="17"/>
        <v>1.43758778230946</v>
      </c>
      <c r="Z73" s="28">
        <f t="shared" si="17"/>
        <v>2.0985724926579064</v>
      </c>
      <c r="AA73" s="28">
        <f t="shared" si="17"/>
        <v>1.99023258935819</v>
      </c>
      <c r="AB73" s="28">
        <f t="shared" si="17"/>
        <v>1.337448020089678</v>
      </c>
      <c r="AC73" s="28">
        <f t="shared" si="12"/>
        <v>2.1200459635048468</v>
      </c>
    </row>
    <row r="74" spans="1:29" ht="15" customHeight="1">
      <c r="A74" s="17" t="s">
        <v>14</v>
      </c>
      <c r="B74" s="28">
        <f>(B32/B$20)*100</f>
        <v>3.3636363636363638</v>
      </c>
      <c r="C74" s="28">
        <f t="shared" si="16"/>
        <v>3.865546218487395</v>
      </c>
      <c r="D74" s="28">
        <f t="shared" si="16"/>
        <v>3.1331592689295036</v>
      </c>
      <c r="E74" s="28">
        <f t="shared" si="16"/>
        <v>0.45783488406439227</v>
      </c>
      <c r="F74" s="28">
        <f t="shared" si="16"/>
        <v>0.2188662727073758</v>
      </c>
      <c r="G74" s="28">
        <f t="shared" si="16"/>
        <v>7.652715698225654</v>
      </c>
      <c r="H74" s="28"/>
      <c r="I74" s="28">
        <f>(I32/I$20)*100</f>
        <v>3.975748587878656</v>
      </c>
      <c r="J74" s="28">
        <f>(J32/J$20)*100</f>
        <v>10.607655929329884</v>
      </c>
      <c r="K74" s="28"/>
      <c r="L74" s="28"/>
      <c r="M74" s="28"/>
      <c r="N74" s="28"/>
      <c r="O74" s="28"/>
      <c r="P74" s="28"/>
      <c r="Q74" s="28"/>
      <c r="R74" s="28">
        <f>(R32/R$20)*100</f>
        <v>1.7106208606344375</v>
      </c>
      <c r="S74" s="28">
        <f>(S32/S$20)*100</f>
        <v>4.090148573038458</v>
      </c>
      <c r="T74" s="28">
        <f>(T32/T$20)*100</f>
        <v>8.496825243547741</v>
      </c>
      <c r="U74" s="28">
        <f t="shared" si="17"/>
        <v>5.448930344969429</v>
      </c>
      <c r="V74" s="28">
        <f t="shared" si="17"/>
        <v>0.5224344717548473</v>
      </c>
      <c r="W74" s="28">
        <f t="shared" si="17"/>
        <v>2.2742132959927575</v>
      </c>
      <c r="X74" s="28">
        <f t="shared" si="17"/>
        <v>2.1836052309061027</v>
      </c>
      <c r="Y74" s="28">
        <f t="shared" si="17"/>
        <v>2.404382630334406</v>
      </c>
      <c r="Z74" s="28">
        <f t="shared" si="17"/>
        <v>7.052095198288826</v>
      </c>
      <c r="AA74" s="28">
        <f t="shared" si="17"/>
        <v>4.268820989588226</v>
      </c>
      <c r="AB74" s="28">
        <f t="shared" si="17"/>
        <v>5.51313491454561</v>
      </c>
      <c r="AC74" s="28">
        <f t="shared" si="12"/>
        <v>7.11687177266564</v>
      </c>
    </row>
    <row r="75" spans="1:29" ht="15" customHeight="1">
      <c r="A75" s="17" t="s">
        <v>11</v>
      </c>
      <c r="B75" s="28"/>
      <c r="C75" s="28"/>
      <c r="D75" s="28"/>
      <c r="E75" s="28"/>
      <c r="F75" s="28"/>
      <c r="G75" s="28">
        <f t="shared" si="16"/>
        <v>19.138561560341323</v>
      </c>
      <c r="H75" s="28">
        <f t="shared" si="16"/>
        <v>3.223653816539192</v>
      </c>
      <c r="I75" s="28">
        <f t="shared" si="16"/>
        <v>0</v>
      </c>
      <c r="J75" s="28">
        <f t="shared" si="16"/>
        <v>17.93968055679486</v>
      </c>
      <c r="K75" s="28"/>
      <c r="L75" s="28"/>
      <c r="M75" s="28"/>
      <c r="N75" s="28"/>
      <c r="O75" s="28">
        <f>(O33/O$20)*100</f>
        <v>26.898385791775663</v>
      </c>
      <c r="P75" s="28">
        <f>(P33/P$20)*100</f>
        <v>38.94130805149577</v>
      </c>
      <c r="Q75" s="28"/>
      <c r="R75" s="28"/>
      <c r="S75" s="28"/>
      <c r="T75" s="28">
        <f aca="true" t="shared" si="18" ref="T75:AB77">(T33/T$20)*100</f>
        <v>1.2937953162801192</v>
      </c>
      <c r="U75" s="28">
        <f t="shared" si="18"/>
        <v>0.2321986147215878</v>
      </c>
      <c r="V75" s="28">
        <f t="shared" si="18"/>
        <v>3.6615764694616755</v>
      </c>
      <c r="W75" s="28">
        <f t="shared" si="18"/>
        <v>3.101594331995919</v>
      </c>
      <c r="X75" s="28">
        <f t="shared" si="18"/>
        <v>2.4824109531449894</v>
      </c>
      <c r="Y75" s="28">
        <f t="shared" si="18"/>
        <v>0.0344622763437403</v>
      </c>
      <c r="Z75" s="28">
        <f t="shared" si="18"/>
        <v>0.0437021106742576</v>
      </c>
      <c r="AA75" s="28">
        <f t="shared" si="18"/>
        <v>0</v>
      </c>
      <c r="AB75" s="28">
        <f t="shared" si="18"/>
        <v>0</v>
      </c>
      <c r="AC75" s="28">
        <f t="shared" si="12"/>
        <v>0</v>
      </c>
    </row>
    <row r="76" spans="1:29" ht="15" customHeight="1">
      <c r="A76" s="17" t="s">
        <v>22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>
        <f t="shared" si="18"/>
        <v>0</v>
      </c>
      <c r="Y76" s="28">
        <f t="shared" si="18"/>
        <v>2.6778987556771128</v>
      </c>
      <c r="Z76" s="28">
        <f t="shared" si="18"/>
        <v>0.5397308122056206</v>
      </c>
      <c r="AA76" s="28">
        <f t="shared" si="18"/>
        <v>1.5878787962170595</v>
      </c>
      <c r="AB76" s="28">
        <f t="shared" si="18"/>
        <v>2.5626207873623024</v>
      </c>
      <c r="AC76" s="28">
        <f t="shared" si="12"/>
        <v>0.8633256195915333</v>
      </c>
    </row>
    <row r="77" spans="1:30" ht="15" customHeight="1">
      <c r="A77" s="17" t="s">
        <v>23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>
        <f>(V35/V$20)*100</f>
        <v>0.09739819250357293</v>
      </c>
      <c r="W77" s="28">
        <f>(W35/W$20)*100</f>
        <v>0.01454039819445658</v>
      </c>
      <c r="X77" s="28">
        <f t="shared" si="18"/>
        <v>0</v>
      </c>
      <c r="Y77" s="28">
        <f t="shared" si="18"/>
        <v>0.07602111056091149</v>
      </c>
      <c r="Z77" s="28">
        <f t="shared" si="18"/>
        <v>2.774053799712746</v>
      </c>
      <c r="AA77" s="28">
        <f t="shared" si="18"/>
        <v>4.02738343212339</v>
      </c>
      <c r="AB77" s="28">
        <f t="shared" si="18"/>
        <v>0.5248281209474956</v>
      </c>
      <c r="AC77" s="28">
        <f t="shared" si="12"/>
        <v>1.3568334068605545</v>
      </c>
      <c r="AD77" s="1" t="s">
        <v>4</v>
      </c>
    </row>
    <row r="78" spans="1:29" ht="15" customHeight="1">
      <c r="A78" s="2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</row>
    <row r="79" spans="1:23" s="2" customFormat="1" ht="15" customHeight="1">
      <c r="A79" s="26" t="s">
        <v>31</v>
      </c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4"/>
      <c r="Q79" s="24"/>
      <c r="R79" s="24"/>
      <c r="S79" s="24"/>
      <c r="T79" s="24"/>
      <c r="U79" s="24"/>
      <c r="V79" s="1"/>
      <c r="W79" s="1"/>
    </row>
    <row r="80" spans="1:29" ht="15" customHeight="1">
      <c r="A80" s="26" t="s">
        <v>39</v>
      </c>
      <c r="AC80" s="1" t="s">
        <v>4</v>
      </c>
    </row>
    <row r="81" ht="15" customHeight="1"/>
    <row r="82" ht="15" customHeight="1"/>
    <row r="83" ht="15" customHeight="1"/>
    <row r="84" spans="1:30" s="34" customFormat="1" ht="15" customHeight="1" hidden="1">
      <c r="A84" s="31" t="s">
        <v>40</v>
      </c>
      <c r="B84" s="32">
        <v>0.11802941762158524</v>
      </c>
      <c r="C84" s="32">
        <v>0.14910143807090018</v>
      </c>
      <c r="D84" s="32">
        <v>0.2420283761864577</v>
      </c>
      <c r="E84" s="32">
        <v>0.45089207001707926</v>
      </c>
      <c r="F84" s="32">
        <v>0.7187093607688491</v>
      </c>
      <c r="G84" s="32">
        <v>1.1409077767375149</v>
      </c>
      <c r="H84" s="32">
        <v>1.9356950257899364</v>
      </c>
      <c r="I84" s="32">
        <v>4.677871763438514</v>
      </c>
      <c r="J84" s="32">
        <v>9.401126265783308</v>
      </c>
      <c r="K84" s="32">
        <v>11.918350345260333</v>
      </c>
      <c r="L84" s="32">
        <v>15.266164431478533</v>
      </c>
      <c r="M84" s="32">
        <v>18.85408949051557</v>
      </c>
      <c r="N84" s="32">
        <v>21.65692959197304</v>
      </c>
      <c r="O84" s="32">
        <v>23.74698812277574</v>
      </c>
      <c r="P84" s="32">
        <v>25.755145102829825</v>
      </c>
      <c r="Q84" s="32">
        <v>35.5427598739351</v>
      </c>
      <c r="R84" s="32">
        <v>46.378983283324075</v>
      </c>
      <c r="S84" s="32">
        <v>54.60034026311889</v>
      </c>
      <c r="T84" s="32">
        <v>63.03412209646774</v>
      </c>
      <c r="U84" s="32">
        <v>72.53228596768676</v>
      </c>
      <c r="V84" s="32">
        <v>81.3499348748106</v>
      </c>
      <c r="W84" s="32">
        <v>86.15007751691425</v>
      </c>
      <c r="X84" s="32">
        <v>92.10814646624468</v>
      </c>
      <c r="Y84" s="32">
        <v>100</v>
      </c>
      <c r="Z84" s="32">
        <v>109.07501186969668</v>
      </c>
      <c r="AA84" s="32">
        <v>114.08689293544731</v>
      </c>
      <c r="AB84" s="32">
        <v>121.74281048553523</v>
      </c>
      <c r="AC84" s="33">
        <v>127.19874043837436</v>
      </c>
      <c r="AD84" s="34">
        <v>135.63737459298054</v>
      </c>
    </row>
    <row r="85" spans="1:29" ht="15" customHeight="1">
      <c r="A85" s="45" t="s">
        <v>35</v>
      </c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</row>
    <row r="86" spans="1:29" ht="15" customHeight="1">
      <c r="A86" s="46" t="s">
        <v>45</v>
      </c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</row>
    <row r="87" spans="1:13" ht="1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29" ht="15" customHeight="1">
      <c r="A88" s="4" t="s">
        <v>1</v>
      </c>
      <c r="B88" s="5">
        <v>1980</v>
      </c>
      <c r="C88" s="5">
        <v>1981</v>
      </c>
      <c r="D88" s="5">
        <v>1982</v>
      </c>
      <c r="E88" s="5">
        <v>1983</v>
      </c>
      <c r="F88" s="5">
        <v>1984</v>
      </c>
      <c r="G88" s="5">
        <v>1985</v>
      </c>
      <c r="H88" s="5">
        <v>1986</v>
      </c>
      <c r="I88" s="5">
        <v>1987</v>
      </c>
      <c r="J88" s="5">
        <v>1988</v>
      </c>
      <c r="K88" s="5">
        <v>1989</v>
      </c>
      <c r="L88" s="5">
        <v>1990</v>
      </c>
      <c r="M88" s="5">
        <v>1991</v>
      </c>
      <c r="N88" s="5">
        <v>1992</v>
      </c>
      <c r="O88" s="5">
        <v>1993</v>
      </c>
      <c r="P88" s="5">
        <v>1994</v>
      </c>
      <c r="Q88" s="5">
        <v>1995</v>
      </c>
      <c r="R88" s="5">
        <v>1996</v>
      </c>
      <c r="S88" s="5">
        <v>1997</v>
      </c>
      <c r="T88" s="6">
        <v>1998</v>
      </c>
      <c r="U88" s="6">
        <v>1999</v>
      </c>
      <c r="V88" s="6">
        <v>2000</v>
      </c>
      <c r="W88" s="6">
        <v>2001</v>
      </c>
      <c r="X88" s="6">
        <v>2002</v>
      </c>
      <c r="Y88" s="6">
        <v>2003</v>
      </c>
      <c r="Z88" s="6">
        <v>2004</v>
      </c>
      <c r="AA88" s="6">
        <v>2005</v>
      </c>
      <c r="AB88" s="6">
        <v>2006</v>
      </c>
      <c r="AC88" s="6">
        <v>2007</v>
      </c>
    </row>
    <row r="89" spans="1:22" ht="1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35"/>
      <c r="T89" s="35"/>
      <c r="U89" s="35"/>
      <c r="V89" s="35"/>
    </row>
    <row r="90" spans="1:29" s="11" customFormat="1" ht="15" customHeight="1">
      <c r="A90" s="7" t="s">
        <v>19</v>
      </c>
      <c r="B90" s="8">
        <f aca="true" t="shared" si="19" ref="B90:AB94">B7/B$84*100</f>
        <v>931971.0476982238</v>
      </c>
      <c r="C90" s="8">
        <f t="shared" si="19"/>
        <v>1197171.5518606892</v>
      </c>
      <c r="D90" s="8">
        <f t="shared" si="19"/>
        <v>1424213.1663703949</v>
      </c>
      <c r="E90" s="8">
        <f t="shared" si="19"/>
        <v>1501689.7502197195</v>
      </c>
      <c r="F90" s="8">
        <f t="shared" si="19"/>
        <v>1271445.8025458998</v>
      </c>
      <c r="G90" s="8">
        <f t="shared" si="19"/>
        <v>1294232.5664765073</v>
      </c>
      <c r="H90" s="8">
        <f t="shared" si="19"/>
        <v>1006408.537525172</v>
      </c>
      <c r="I90" s="8">
        <f t="shared" si="19"/>
        <v>980210.7094593657</v>
      </c>
      <c r="J90" s="8">
        <f t="shared" si="19"/>
        <v>1192091.2115380703</v>
      </c>
      <c r="K90" s="8">
        <f t="shared" si="19"/>
        <v>1103447.4251069466</v>
      </c>
      <c r="L90" s="8">
        <f t="shared" si="19"/>
        <v>1388978.5541859483</v>
      </c>
      <c r="M90" s="8">
        <f t="shared" si="19"/>
        <v>1532310.0070429328</v>
      </c>
      <c r="N90" s="8">
        <f t="shared" si="19"/>
        <v>1550935.9190256267</v>
      </c>
      <c r="O90" s="8">
        <f t="shared" si="19"/>
        <v>3203186.9728795225</v>
      </c>
      <c r="P90" s="8">
        <f t="shared" si="19"/>
        <v>3499096.95869266</v>
      </c>
      <c r="Q90" s="8">
        <f t="shared" si="19"/>
        <v>2873630.8509036438</v>
      </c>
      <c r="R90" s="8">
        <f t="shared" si="19"/>
        <v>3312583.953414097</v>
      </c>
      <c r="S90" s="8">
        <f t="shared" si="19"/>
        <v>4046140.2609468014</v>
      </c>
      <c r="T90" s="8">
        <f t="shared" si="19"/>
        <v>5700764.702490185</v>
      </c>
      <c r="U90" s="8">
        <f t="shared" si="19"/>
        <v>6060233.244211079</v>
      </c>
      <c r="V90" s="8">
        <f t="shared" si="19"/>
        <v>6275486.250672779</v>
      </c>
      <c r="W90" s="8">
        <f t="shared" si="19"/>
        <v>7064882.099270345</v>
      </c>
      <c r="X90" s="8">
        <f t="shared" si="19"/>
        <v>7178649.900878396</v>
      </c>
      <c r="Y90" s="8">
        <f t="shared" si="19"/>
        <v>7405392.999999999</v>
      </c>
      <c r="Z90" s="8">
        <f t="shared" si="19"/>
        <v>8284749.0411418</v>
      </c>
      <c r="AA90" s="8">
        <f t="shared" si="19"/>
        <v>8919331.343134806</v>
      </c>
      <c r="AB90" s="8">
        <f t="shared" si="19"/>
        <v>9710137.258088475</v>
      </c>
      <c r="AC90" s="8">
        <f>AC7/AC$84*100</f>
        <v>11585051.038409742</v>
      </c>
    </row>
    <row r="91" spans="1:29" ht="15" customHeight="1">
      <c r="A91" s="17" t="s">
        <v>5</v>
      </c>
      <c r="B91" s="14">
        <f t="shared" si="19"/>
        <v>72015.94459486275</v>
      </c>
      <c r="C91" s="14">
        <f t="shared" si="19"/>
        <v>70421.85599180523</v>
      </c>
      <c r="D91" s="14">
        <f t="shared" si="19"/>
        <v>70239.69779024286</v>
      </c>
      <c r="E91" s="14">
        <f t="shared" si="19"/>
        <v>102907.11033849503</v>
      </c>
      <c r="F91" s="14">
        <f t="shared" si="19"/>
        <v>4035.010754413558</v>
      </c>
      <c r="G91" s="14">
        <f t="shared" si="19"/>
        <v>3067.732617274669</v>
      </c>
      <c r="H91" s="14">
        <f t="shared" si="19"/>
        <v>6974.239133817474</v>
      </c>
      <c r="I91" s="14">
        <f t="shared" si="19"/>
        <v>6199.4003825969085</v>
      </c>
      <c r="J91" s="14">
        <f t="shared" si="19"/>
        <v>8094.77480128912</v>
      </c>
      <c r="K91" s="14">
        <f t="shared" si="19"/>
        <v>27616.154120766503</v>
      </c>
      <c r="L91" s="14">
        <f t="shared" si="19"/>
        <v>29905.285119202934</v>
      </c>
      <c r="M91" s="14">
        <f t="shared" si="19"/>
        <v>66316.11675700227</v>
      </c>
      <c r="N91" s="14">
        <f t="shared" si="19"/>
        <v>116458.33677802629</v>
      </c>
      <c r="O91" s="14">
        <f t="shared" si="19"/>
        <v>127647.72460102968</v>
      </c>
      <c r="P91" s="14">
        <f t="shared" si="19"/>
        <v>135923.59841200663</v>
      </c>
      <c r="Q91" s="14">
        <f t="shared" si="19"/>
        <v>116548.33543294485</v>
      </c>
      <c r="R91" s="14">
        <f t="shared" si="19"/>
        <v>265426.1548770567</v>
      </c>
      <c r="S91" s="14">
        <f t="shared" si="19"/>
        <v>266636.323690346</v>
      </c>
      <c r="T91" s="14">
        <f t="shared" si="19"/>
        <v>289187.008460319</v>
      </c>
      <c r="U91" s="14">
        <f t="shared" si="19"/>
        <v>302576.0763941345</v>
      </c>
      <c r="V91" s="14">
        <f t="shared" si="19"/>
        <v>308279.6198742303</v>
      </c>
      <c r="W91" s="14">
        <f t="shared" si="19"/>
        <v>322228.16508261126</v>
      </c>
      <c r="X91" s="14">
        <f t="shared" si="19"/>
        <v>312677.83583675243</v>
      </c>
      <c r="Y91" s="14">
        <f t="shared" si="19"/>
        <v>369069</v>
      </c>
      <c r="Z91" s="14">
        <f t="shared" si="19"/>
        <v>399958.7004594228</v>
      </c>
      <c r="AA91" s="14">
        <f t="shared" si="19"/>
        <v>411756.32705309964</v>
      </c>
      <c r="AB91" s="14">
        <f t="shared" si="19"/>
        <v>427414.1511311869</v>
      </c>
      <c r="AC91" s="14">
        <f>AC8/AC$84*100</f>
        <v>530190.7846538257</v>
      </c>
    </row>
    <row r="92" spans="1:29" ht="15" customHeight="1">
      <c r="A92" s="17" t="s">
        <v>6</v>
      </c>
      <c r="B92" s="14">
        <f t="shared" si="19"/>
        <v>31348.117058940254</v>
      </c>
      <c r="C92" s="14">
        <f t="shared" si="19"/>
        <v>26156.689368384803</v>
      </c>
      <c r="D92" s="14">
        <f t="shared" si="19"/>
        <v>21485.084029956637</v>
      </c>
      <c r="E92" s="14">
        <f t="shared" si="19"/>
        <v>11754.47596538844</v>
      </c>
      <c r="F92" s="14">
        <f t="shared" si="19"/>
        <v>12383.308866993335</v>
      </c>
      <c r="G92" s="14">
        <f t="shared" si="19"/>
        <v>12183.28096574797</v>
      </c>
      <c r="H92" s="14">
        <f t="shared" si="19"/>
        <v>20302.785034001983</v>
      </c>
      <c r="I92" s="14">
        <f t="shared" si="19"/>
        <v>22552.99104703358</v>
      </c>
      <c r="J92" s="14">
        <f t="shared" si="19"/>
        <v>24092.8579828119</v>
      </c>
      <c r="K92" s="14">
        <f t="shared" si="19"/>
        <v>34815.13699293226</v>
      </c>
      <c r="L92" s="14">
        <f t="shared" si="19"/>
        <v>38276.73955843842</v>
      </c>
      <c r="M92" s="14">
        <f t="shared" si="19"/>
        <v>47641.1231871923</v>
      </c>
      <c r="N92" s="14">
        <f t="shared" si="19"/>
        <v>63879.32297257672</v>
      </c>
      <c r="O92" s="14">
        <f t="shared" si="19"/>
        <v>61201.40341528586</v>
      </c>
      <c r="P92" s="14">
        <f t="shared" si="19"/>
        <v>82241.82746954395</v>
      </c>
      <c r="Q92" s="14">
        <f t="shared" si="19"/>
        <v>64728.766369297875</v>
      </c>
      <c r="R92" s="14">
        <f t="shared" si="19"/>
        <v>95334.46158121777</v>
      </c>
      <c r="S92" s="14">
        <f t="shared" si="19"/>
        <v>158118.04392419822</v>
      </c>
      <c r="T92" s="14">
        <f t="shared" si="19"/>
        <v>174193.49290208163</v>
      </c>
      <c r="U92" s="14">
        <f t="shared" si="19"/>
        <v>160353.65554563588</v>
      </c>
      <c r="V92" s="14">
        <f t="shared" si="19"/>
        <v>152956.6989715303</v>
      </c>
      <c r="W92" s="14">
        <f t="shared" si="19"/>
        <v>152097.51259280508</v>
      </c>
      <c r="X92" s="14">
        <f t="shared" si="19"/>
        <v>186145.66200486303</v>
      </c>
      <c r="Y92" s="14">
        <f t="shared" si="19"/>
        <v>228648</v>
      </c>
      <c r="Z92" s="14">
        <f t="shared" si="19"/>
        <v>300859.00920371135</v>
      </c>
      <c r="AA92" s="14">
        <f t="shared" si="19"/>
        <v>361186.9772219635</v>
      </c>
      <c r="AB92" s="14">
        <f t="shared" si="19"/>
        <v>424575.3798015151</v>
      </c>
      <c r="AC92" s="14">
        <f>AC9/AC$84*100</f>
        <v>590704.7486559236</v>
      </c>
    </row>
    <row r="93" spans="1:29" ht="15" customHeight="1">
      <c r="A93" s="17" t="s">
        <v>7</v>
      </c>
      <c r="B93" s="14">
        <f t="shared" si="19"/>
        <v>33889.85627993541</v>
      </c>
      <c r="C93" s="14">
        <f t="shared" si="19"/>
        <v>74445.96204847982</v>
      </c>
      <c r="D93" s="14">
        <f t="shared" si="19"/>
        <v>59497.15577526454</v>
      </c>
      <c r="E93" s="14">
        <f t="shared" si="19"/>
        <v>32380.254546164382</v>
      </c>
      <c r="F93" s="14">
        <f t="shared" si="19"/>
        <v>49950.65037360233</v>
      </c>
      <c r="G93" s="14">
        <f t="shared" si="19"/>
        <v>71171.39672077232</v>
      </c>
      <c r="H93" s="14">
        <f t="shared" si="19"/>
        <v>25313.90500422639</v>
      </c>
      <c r="I93" s="14">
        <f t="shared" si="19"/>
        <v>61801.608641681596</v>
      </c>
      <c r="J93" s="14">
        <f t="shared" si="19"/>
        <v>29687.932286988085</v>
      </c>
      <c r="K93" s="14">
        <f t="shared" si="19"/>
        <v>60431.098191909026</v>
      </c>
      <c r="L93" s="14">
        <f t="shared" si="19"/>
        <v>16981.2791656727</v>
      </c>
      <c r="M93" s="14">
        <f t="shared" si="19"/>
        <v>68575.5735194956</v>
      </c>
      <c r="N93" s="14">
        <f t="shared" si="19"/>
        <v>41918.68455519565</v>
      </c>
      <c r="O93" s="14">
        <f t="shared" si="19"/>
        <v>45473.0930262401</v>
      </c>
      <c r="P93" s="14">
        <f t="shared" si="19"/>
        <v>88758.78939423364</v>
      </c>
      <c r="Q93" s="14">
        <f t="shared" si="19"/>
        <v>41613.18381706885</v>
      </c>
      <c r="R93" s="14">
        <f t="shared" si="19"/>
        <v>171434.54722645527</v>
      </c>
      <c r="S93" s="14">
        <f t="shared" si="19"/>
        <v>191933.14454633</v>
      </c>
      <c r="T93" s="14">
        <f t="shared" si="19"/>
        <v>227192.18930475917</v>
      </c>
      <c r="U93" s="14">
        <f t="shared" si="19"/>
        <v>168691.95195986217</v>
      </c>
      <c r="V93" s="14">
        <f t="shared" si="19"/>
        <v>103250.51781449943</v>
      </c>
      <c r="W93" s="14">
        <f t="shared" si="19"/>
        <v>77866.26771964252</v>
      </c>
      <c r="X93" s="14">
        <f t="shared" si="19"/>
        <v>69030.68342961557</v>
      </c>
      <c r="Y93" s="14">
        <f t="shared" si="19"/>
        <v>66435</v>
      </c>
      <c r="Z93" s="14">
        <f t="shared" si="19"/>
        <v>100914.0389840107</v>
      </c>
      <c r="AA93" s="14">
        <f t="shared" si="19"/>
        <v>93001.91921260861</v>
      </c>
      <c r="AB93" s="14">
        <f t="shared" si="19"/>
        <v>100628.5295299271</v>
      </c>
      <c r="AC93" s="14">
        <f>AC10/AC$84*100</f>
        <v>84001.61796552266</v>
      </c>
    </row>
    <row r="94" spans="1:29" ht="15" customHeight="1">
      <c r="A94" s="17" t="s">
        <v>8</v>
      </c>
      <c r="B94" s="14">
        <f t="shared" si="19"/>
        <v>449887.84211614256</v>
      </c>
      <c r="C94" s="14">
        <f t="shared" si="19"/>
        <v>473503.1460020428</v>
      </c>
      <c r="D94" s="14">
        <f t="shared" si="19"/>
        <v>820978.114760074</v>
      </c>
      <c r="E94" s="14">
        <f t="shared" si="19"/>
        <v>216016.21868468568</v>
      </c>
      <c r="F94" s="14">
        <f t="shared" si="19"/>
        <v>306382.5407316778</v>
      </c>
      <c r="G94" s="14">
        <f t="shared" si="19"/>
        <v>290733.4026142879</v>
      </c>
      <c r="H94" s="14">
        <f t="shared" si="19"/>
        <v>261714.78112532836</v>
      </c>
      <c r="I94" s="14">
        <f t="shared" si="19"/>
        <v>284531.1003184995</v>
      </c>
      <c r="J94" s="14">
        <f t="shared" si="19"/>
        <v>178223.32693245623</v>
      </c>
      <c r="K94" s="14">
        <f t="shared" si="19"/>
        <v>113055.83079589928</v>
      </c>
      <c r="L94" s="14">
        <f t="shared" si="19"/>
        <v>50080.62132643715</v>
      </c>
      <c r="M94" s="14">
        <f t="shared" si="19"/>
        <v>55453.75185186997</v>
      </c>
      <c r="N94" s="14">
        <f t="shared" si="19"/>
        <v>163417.902107035</v>
      </c>
      <c r="O94" s="14">
        <f t="shared" si="19"/>
        <v>1272037.0618717924</v>
      </c>
      <c r="P94" s="14">
        <f t="shared" si="19"/>
        <v>397143.85452544596</v>
      </c>
      <c r="Q94" s="14">
        <f t="shared" si="19"/>
        <v>198852.0088217195</v>
      </c>
      <c r="R94" s="14">
        <f t="shared" si="19"/>
        <v>169065.48710004438</v>
      </c>
      <c r="S94" s="14">
        <f t="shared" si="19"/>
        <v>65059.88759193651</v>
      </c>
      <c r="T94" s="14">
        <f t="shared" si="19"/>
        <v>99752.55291692802</v>
      </c>
      <c r="U94" s="14">
        <f t="shared" si="19"/>
        <v>138782.34176273594</v>
      </c>
      <c r="V94" s="14">
        <f t="shared" si="19"/>
        <v>56594.947581520355</v>
      </c>
      <c r="W94" s="14">
        <f t="shared" si="19"/>
        <v>66463.81251225008</v>
      </c>
      <c r="X94" s="14">
        <f t="shared" si="19"/>
        <v>72351.0726865211</v>
      </c>
      <c r="Y94" s="14">
        <f t="shared" si="19"/>
        <v>48195</v>
      </c>
      <c r="Z94" s="14">
        <f t="shared" si="19"/>
        <v>92524.39974112711</v>
      </c>
      <c r="AA94" s="14">
        <f t="shared" si="19"/>
        <v>76730.11136303918</v>
      </c>
      <c r="AB94" s="14">
        <f t="shared" si="19"/>
        <v>186871.81533979008</v>
      </c>
      <c r="AC94" s="14">
        <f>AC11/AC$84*100</f>
        <v>209841.70053894227</v>
      </c>
    </row>
    <row r="95" spans="1:29" ht="15" customHeight="1">
      <c r="A95" s="17" t="s">
        <v>9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</row>
    <row r="96" spans="1:29" ht="15" customHeight="1">
      <c r="A96" s="17" t="s">
        <v>16</v>
      </c>
      <c r="B96" s="14">
        <f aca="true" t="shared" si="20" ref="B96:AC96">B13/B$84*100</f>
        <v>264340.8789834962</v>
      </c>
      <c r="C96" s="14">
        <f t="shared" si="20"/>
        <v>502342.57274154405</v>
      </c>
      <c r="D96" s="14">
        <f t="shared" si="20"/>
        <v>402845.32556168694</v>
      </c>
      <c r="E96" s="14">
        <f t="shared" si="20"/>
        <v>652262.5247963661</v>
      </c>
      <c r="F96" s="14">
        <f t="shared" si="20"/>
        <v>516203.09996118286</v>
      </c>
      <c r="G96" s="14">
        <f t="shared" si="20"/>
        <v>641156.1170104058</v>
      </c>
      <c r="H96" s="14">
        <f t="shared" si="20"/>
        <v>438033.8786343583</v>
      </c>
      <c r="I96" s="14">
        <f t="shared" si="20"/>
        <v>554782.2025143275</v>
      </c>
      <c r="J96" s="14">
        <f t="shared" si="20"/>
        <v>694150.872513174</v>
      </c>
      <c r="K96" s="14">
        <f t="shared" si="20"/>
        <v>720799.3347348066</v>
      </c>
      <c r="L96" s="14">
        <f t="shared" si="20"/>
        <v>945210.5055442847</v>
      </c>
      <c r="M96" s="14">
        <f t="shared" si="20"/>
        <v>995944.6734060515</v>
      </c>
      <c r="N96" s="14">
        <f t="shared" si="20"/>
        <v>867243.4344968885</v>
      </c>
      <c r="O96" s="14">
        <f t="shared" si="20"/>
        <v>1173995.1549165677</v>
      </c>
      <c r="P96" s="14">
        <f t="shared" si="20"/>
        <v>1196218.2498678647</v>
      </c>
      <c r="Q96" s="14">
        <f t="shared" si="20"/>
        <v>1127817.489192685</v>
      </c>
      <c r="R96" s="14">
        <f t="shared" si="20"/>
        <v>1344928.5729044415</v>
      </c>
      <c r="S96" s="14">
        <f t="shared" si="20"/>
        <v>1567648.2891410957</v>
      </c>
      <c r="T96" s="14">
        <f t="shared" si="20"/>
        <v>1706718.702853618</v>
      </c>
      <c r="U96" s="14">
        <f t="shared" si="20"/>
        <v>1852757.1936705343</v>
      </c>
      <c r="V96" s="14">
        <f t="shared" si="20"/>
        <v>2225854.288373474</v>
      </c>
      <c r="W96" s="14">
        <f t="shared" si="20"/>
        <v>2417190.9173165285</v>
      </c>
      <c r="X96" s="14">
        <f t="shared" si="20"/>
        <v>2287242.5456656716</v>
      </c>
      <c r="Y96" s="14">
        <f t="shared" si="20"/>
        <v>2554385</v>
      </c>
      <c r="Z96" s="14">
        <f t="shared" si="20"/>
        <v>2757322.6428734045</v>
      </c>
      <c r="AA96" s="14">
        <f t="shared" si="20"/>
        <v>3161759.3460460007</v>
      </c>
      <c r="AB96" s="14">
        <f t="shared" si="20"/>
        <v>3485875.66121962</v>
      </c>
      <c r="AC96" s="14">
        <f t="shared" si="20"/>
        <v>3614479.9737442737</v>
      </c>
    </row>
    <row r="97" spans="1:29" ht="15" customHeight="1">
      <c r="A97" s="17" t="s">
        <v>10</v>
      </c>
      <c r="B97" s="14">
        <f>B14/B$84*100</f>
        <v>17792.174546966093</v>
      </c>
      <c r="C97" s="14"/>
      <c r="D97" s="14">
        <f aca="true" t="shared" si="21" ref="D97:Q97">D14/D$84*100</f>
        <v>20658.734644189077</v>
      </c>
      <c r="E97" s="14">
        <f t="shared" si="21"/>
        <v>188515.18057698442</v>
      </c>
      <c r="F97" s="14">
        <f t="shared" si="21"/>
        <v>108527.87546353709</v>
      </c>
      <c r="G97" s="14">
        <f t="shared" si="21"/>
        <v>78095.707485478</v>
      </c>
      <c r="H97" s="14">
        <f t="shared" si="21"/>
        <v>71085.57813431737</v>
      </c>
      <c r="I97" s="14">
        <f t="shared" si="21"/>
        <v>0</v>
      </c>
      <c r="J97" s="14">
        <f t="shared" si="21"/>
        <v>125899.80886735614</v>
      </c>
      <c r="K97" s="14">
        <f t="shared" si="21"/>
        <v>83076.84967439782</v>
      </c>
      <c r="L97" s="14">
        <f t="shared" si="21"/>
        <v>247012.9296016487</v>
      </c>
      <c r="M97" s="14">
        <f t="shared" si="21"/>
        <v>49810.413834750456</v>
      </c>
      <c r="N97" s="14">
        <f t="shared" si="21"/>
        <v>55609.45261817607</v>
      </c>
      <c r="O97" s="14">
        <f t="shared" si="21"/>
        <v>424291.65955308854</v>
      </c>
      <c r="P97" s="14">
        <f t="shared" si="21"/>
        <v>105749.74394924869</v>
      </c>
      <c r="Q97" s="14">
        <f t="shared" si="21"/>
        <v>121224.1259621399</v>
      </c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>
        <f>AC14/AC$84*100</f>
        <v>456793.8314463909</v>
      </c>
    </row>
    <row r="98" spans="1:29" ht="15" customHeight="1">
      <c r="A98" s="17" t="s">
        <v>11</v>
      </c>
      <c r="B98" s="14">
        <f>B15/B$84*100</f>
        <v>40667.82753592249</v>
      </c>
      <c r="C98" s="14">
        <f>C15/C$84*100</f>
        <v>25486.005025605707</v>
      </c>
      <c r="D98" s="14"/>
      <c r="E98" s="14"/>
      <c r="F98" s="14"/>
      <c r="G98" s="14"/>
      <c r="H98" s="14"/>
      <c r="I98" s="14"/>
      <c r="J98" s="14"/>
      <c r="K98" s="14">
        <f aca="true" t="shared" si="22" ref="K98:R98">K15/K$84*100</f>
        <v>63653.020596234965</v>
      </c>
      <c r="L98" s="14">
        <f t="shared" si="22"/>
        <v>61511.1938702637</v>
      </c>
      <c r="M98" s="14">
        <f t="shared" si="22"/>
        <v>248568.35448657066</v>
      </c>
      <c r="N98" s="14">
        <f t="shared" si="22"/>
        <v>242408.78549772847</v>
      </c>
      <c r="O98" s="14">
        <f t="shared" si="22"/>
        <v>87971.11402925212</v>
      </c>
      <c r="P98" s="14">
        <f t="shared" si="22"/>
        <v>1493060.8950743165</v>
      </c>
      <c r="Q98" s="14">
        <f t="shared" si="22"/>
        <v>38235.63518477945</v>
      </c>
      <c r="R98" s="14">
        <f t="shared" si="22"/>
        <v>36977.95593153164</v>
      </c>
      <c r="S98" s="14"/>
      <c r="T98" s="14">
        <f aca="true" t="shared" si="23" ref="T98:AB99">T15/T$84*100</f>
        <v>90636.80289314527</v>
      </c>
      <c r="U98" s="14">
        <f t="shared" si="23"/>
        <v>308321.29997892055</v>
      </c>
      <c r="V98" s="14">
        <f t="shared" si="23"/>
        <v>76682.97472640753</v>
      </c>
      <c r="W98" s="14">
        <f t="shared" si="23"/>
        <v>480866.9997060246</v>
      </c>
      <c r="X98" s="14">
        <f t="shared" si="23"/>
        <v>577635.7764348051</v>
      </c>
      <c r="Y98" s="14">
        <f t="shared" si="23"/>
        <v>0</v>
      </c>
      <c r="Z98" s="14">
        <f t="shared" si="23"/>
        <v>315336.20221916045</v>
      </c>
      <c r="AA98" s="14">
        <f t="shared" si="23"/>
        <v>0</v>
      </c>
      <c r="AB98" s="14">
        <f t="shared" si="23"/>
        <v>0</v>
      </c>
      <c r="AC98" s="14">
        <f>AC15/AC$84*100</f>
        <v>0</v>
      </c>
    </row>
    <row r="99" spans="1:29" ht="15" customHeight="1">
      <c r="A99" s="17" t="s">
        <v>12</v>
      </c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>
        <f>Q16/Q$84*100</f>
        <v>1117155.7904010306</v>
      </c>
      <c r="R99" s="14">
        <f>R16/R$84*100</f>
        <v>1229416.7737933502</v>
      </c>
      <c r="S99" s="14">
        <f>S16/S$84*100</f>
        <v>1796744.572052895</v>
      </c>
      <c r="T99" s="14">
        <f t="shared" si="23"/>
        <v>2645870.001088599</v>
      </c>
      <c r="U99" s="14">
        <f t="shared" si="23"/>
        <v>2707797.2034067377</v>
      </c>
      <c r="V99" s="14">
        <f t="shared" si="23"/>
        <v>3057442.1575476285</v>
      </c>
      <c r="W99" s="14">
        <f t="shared" si="23"/>
        <v>3517209.864849036</v>
      </c>
      <c r="X99" s="14">
        <f t="shared" si="23"/>
        <v>3523288.4826200446</v>
      </c>
      <c r="Y99" s="14">
        <f t="shared" si="23"/>
        <v>3798472</v>
      </c>
      <c r="Z99" s="14">
        <f t="shared" si="23"/>
        <v>3845691.9949832913</v>
      </c>
      <c r="AA99" s="14">
        <f t="shared" si="23"/>
        <v>4223158.222676958</v>
      </c>
      <c r="AB99" s="14">
        <f t="shared" si="23"/>
        <v>4442743.664639344</v>
      </c>
      <c r="AC99" s="14">
        <f>AC16/AC$84*100</f>
        <v>5148112.298464588</v>
      </c>
    </row>
    <row r="100" spans="1:29" ht="15" customHeight="1">
      <c r="A100" s="17" t="s">
        <v>13</v>
      </c>
      <c r="B100" s="14"/>
      <c r="C100" s="14"/>
      <c r="D100" s="14"/>
      <c r="E100" s="14">
        <f aca="true" t="shared" si="24" ref="E100:J100">E17/E$84*100</f>
        <v>274123.25081547385</v>
      </c>
      <c r="F100" s="14">
        <f t="shared" si="24"/>
        <v>273963.316394493</v>
      </c>
      <c r="G100" s="14">
        <f t="shared" si="24"/>
        <v>192478.3093581478</v>
      </c>
      <c r="H100" s="14">
        <f t="shared" si="24"/>
        <v>182983.3704591222</v>
      </c>
      <c r="I100" s="14">
        <f t="shared" si="24"/>
        <v>50343.406555226626</v>
      </c>
      <c r="J100" s="14">
        <f t="shared" si="24"/>
        <v>129059.0048147712</v>
      </c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>
        <f>AB17/AB$84*100</f>
        <v>285221.77089156053</v>
      </c>
      <c r="AC100" s="14">
        <f>AC17/AC$84*100</f>
        <v>438555.44329879794</v>
      </c>
    </row>
    <row r="101" spans="1:31" ht="15" customHeight="1">
      <c r="A101" s="17" t="s">
        <v>14</v>
      </c>
      <c r="B101" s="14">
        <f>B18/B$84*100</f>
        <v>22028.406581958017</v>
      </c>
      <c r="C101" s="14">
        <f>C18/C$84*100</f>
        <v>24815.32068282661</v>
      </c>
      <c r="D101" s="14">
        <f>D18/D$84*100</f>
        <v>28509.053808980923</v>
      </c>
      <c r="E101" s="14">
        <f>E18/E$84*100</f>
        <v>23730.734496161567</v>
      </c>
      <c r="F101" s="14"/>
      <c r="G101" s="14">
        <f>G18/G$84*100</f>
        <v>5346.619704392994</v>
      </c>
      <c r="H101" s="14"/>
      <c r="I101" s="14"/>
      <c r="J101" s="14">
        <f>J18/J$84*100</f>
        <v>2882.633339223852</v>
      </c>
      <c r="K101" s="14"/>
      <c r="L101" s="14"/>
      <c r="M101" s="14"/>
      <c r="N101" s="14"/>
      <c r="O101" s="14">
        <f>O18/O$84*100</f>
        <v>10569.761466266362</v>
      </c>
      <c r="P101" s="14"/>
      <c r="Q101" s="14">
        <f>Q18/Q$84*100</f>
        <v>47455.51572197756</v>
      </c>
      <c r="R101" s="14"/>
      <c r="S101" s="14"/>
      <c r="T101" s="14">
        <f aca="true" t="shared" si="25" ref="T101:AB101">T18/T$84*100</f>
        <v>467213.95207073604</v>
      </c>
      <c r="U101" s="14">
        <f t="shared" si="25"/>
        <v>420953.52149251674</v>
      </c>
      <c r="V101" s="14">
        <f t="shared" si="25"/>
        <v>294425.04578348954</v>
      </c>
      <c r="W101" s="14">
        <f t="shared" si="25"/>
        <v>30958.559491445136</v>
      </c>
      <c r="X101" s="14">
        <f t="shared" si="25"/>
        <v>150277.4242132064</v>
      </c>
      <c r="Y101" s="14">
        <f t="shared" si="25"/>
        <v>146759</v>
      </c>
      <c r="Z101" s="14">
        <f t="shared" si="25"/>
        <v>163240.87153225185</v>
      </c>
      <c r="AA101" s="14">
        <f t="shared" si="25"/>
        <v>558582.1329717339</v>
      </c>
      <c r="AB101" s="14">
        <f t="shared" si="25"/>
        <v>356806.28553553164</v>
      </c>
      <c r="AC101" s="14">
        <f>AC18/AC$84*100</f>
        <v>512370.6396414764</v>
      </c>
      <c r="AE101" s="1" t="s">
        <v>4</v>
      </c>
    </row>
    <row r="102" spans="1:29" ht="15" customHeight="1">
      <c r="A102" s="2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3"/>
      <c r="AC102" s="3"/>
    </row>
    <row r="103" spans="1:29" s="11" customFormat="1" ht="15" customHeight="1">
      <c r="A103" s="7" t="s">
        <v>21</v>
      </c>
      <c r="B103" s="8">
        <f aca="true" t="shared" si="26" ref="B103:AC103">B20/B$84*100</f>
        <v>931971.0476982238</v>
      </c>
      <c r="C103" s="8">
        <f t="shared" si="26"/>
        <v>1197171.5518606892</v>
      </c>
      <c r="D103" s="8">
        <f t="shared" si="26"/>
        <v>1424213.1663703949</v>
      </c>
      <c r="E103" s="8">
        <f t="shared" si="26"/>
        <v>1501689.7502197195</v>
      </c>
      <c r="F103" s="8">
        <f t="shared" si="26"/>
        <v>1271445.8025458998</v>
      </c>
      <c r="G103" s="8">
        <f t="shared" si="26"/>
        <v>1294232.5664765073</v>
      </c>
      <c r="H103" s="8">
        <f t="shared" si="26"/>
        <v>1006408.537525172</v>
      </c>
      <c r="I103" s="8">
        <f t="shared" si="26"/>
        <v>980210.7094593657</v>
      </c>
      <c r="J103" s="8">
        <f t="shared" si="26"/>
        <v>1192091.2115380703</v>
      </c>
      <c r="K103" s="8">
        <f t="shared" si="26"/>
        <v>1103446.334351966</v>
      </c>
      <c r="L103" s="8">
        <f t="shared" si="26"/>
        <v>1388977.571620873</v>
      </c>
      <c r="M103" s="8">
        <f t="shared" si="26"/>
        <v>1532308.6810706547</v>
      </c>
      <c r="N103" s="8">
        <f t="shared" si="26"/>
        <v>1550934.5337877115</v>
      </c>
      <c r="O103" s="8">
        <f t="shared" si="26"/>
        <v>3203188.7415248677</v>
      </c>
      <c r="P103" s="8">
        <f t="shared" si="26"/>
        <v>3499096.0190745797</v>
      </c>
      <c r="Q103" s="8">
        <f t="shared" si="26"/>
        <v>2873630.341657877</v>
      </c>
      <c r="R103" s="8">
        <f t="shared" si="26"/>
        <v>3312583.9900686312</v>
      </c>
      <c r="S103" s="8">
        <f t="shared" si="26"/>
        <v>4046140.2609468014</v>
      </c>
      <c r="T103" s="8">
        <f t="shared" si="26"/>
        <v>5700764.702490186</v>
      </c>
      <c r="U103" s="8">
        <f t="shared" si="26"/>
        <v>6060233.244211079</v>
      </c>
      <c r="V103" s="8">
        <f t="shared" si="26"/>
        <v>6275486.250672781</v>
      </c>
      <c r="W103" s="8">
        <f t="shared" si="26"/>
        <v>7064882.099270345</v>
      </c>
      <c r="X103" s="8">
        <f t="shared" si="26"/>
        <v>7178649.900878396</v>
      </c>
      <c r="Y103" s="8">
        <f t="shared" si="26"/>
        <v>7405392.999999999</v>
      </c>
      <c r="Z103" s="8">
        <f t="shared" si="26"/>
        <v>8284749.041141798</v>
      </c>
      <c r="AA103" s="8">
        <f t="shared" si="26"/>
        <v>8919331.343134806</v>
      </c>
      <c r="AB103" s="8">
        <f t="shared" si="26"/>
        <v>9710137.258088477</v>
      </c>
      <c r="AC103" s="8">
        <f t="shared" si="26"/>
        <v>11585051.038409742</v>
      </c>
    </row>
    <row r="104" spans="1:29" ht="15" customHeight="1">
      <c r="A104" s="17" t="s">
        <v>32</v>
      </c>
      <c r="B104" s="14">
        <f aca="true" t="shared" si="27" ref="B104:AC104">B21/B$84*100</f>
        <v>357537.9837533186</v>
      </c>
      <c r="C104" s="14">
        <f t="shared" si="27"/>
        <v>634467.3882690263</v>
      </c>
      <c r="D104" s="14">
        <f t="shared" si="27"/>
        <v>506552.17347551615</v>
      </c>
      <c r="E104" s="14">
        <f t="shared" si="27"/>
        <v>507660.2921655498</v>
      </c>
      <c r="F104" s="14">
        <f t="shared" si="27"/>
        <v>617217.5071233981</v>
      </c>
      <c r="G104" s="14">
        <f t="shared" si="27"/>
        <v>408972.5826343887</v>
      </c>
      <c r="H104" s="14">
        <f t="shared" si="27"/>
        <v>378210.4051753906</v>
      </c>
      <c r="I104" s="14">
        <f t="shared" si="27"/>
        <v>364097.19764272607</v>
      </c>
      <c r="J104" s="14">
        <f t="shared" si="27"/>
        <v>423332.2569536194</v>
      </c>
      <c r="K104" s="14">
        <f t="shared" si="27"/>
        <v>470689.30158030725</v>
      </c>
      <c r="L104" s="14">
        <f t="shared" si="27"/>
        <v>540210.3479898965</v>
      </c>
      <c r="M104" s="14">
        <f t="shared" si="27"/>
        <v>478374.7316218644</v>
      </c>
      <c r="N104" s="14">
        <f t="shared" si="27"/>
        <v>505497.3260871479</v>
      </c>
      <c r="O104" s="14">
        <f t="shared" si="27"/>
        <v>658291.8608110523</v>
      </c>
      <c r="P104" s="14">
        <f t="shared" si="27"/>
        <v>686415.5037533671</v>
      </c>
      <c r="Q104" s="14">
        <f t="shared" si="27"/>
        <v>489030.6791495541</v>
      </c>
      <c r="R104" s="14">
        <f t="shared" si="27"/>
        <v>532537.471749204</v>
      </c>
      <c r="S104" s="14">
        <f t="shared" si="27"/>
        <v>651173.3118999626</v>
      </c>
      <c r="T104" s="14">
        <f t="shared" si="27"/>
        <v>807900.0485175903</v>
      </c>
      <c r="U104" s="14">
        <f t="shared" si="27"/>
        <v>990796.5720536624</v>
      </c>
      <c r="V104" s="14">
        <f t="shared" si="27"/>
        <v>952242.3886289601</v>
      </c>
      <c r="W104" s="14">
        <f t="shared" si="27"/>
        <v>1038613.2639571058</v>
      </c>
      <c r="X104" s="14">
        <f t="shared" si="27"/>
        <v>1064276.620048206</v>
      </c>
      <c r="Y104" s="14">
        <f t="shared" si="27"/>
        <v>1143436.458</v>
      </c>
      <c r="Z104" s="14">
        <f t="shared" si="27"/>
        <v>1079171.4424988523</v>
      </c>
      <c r="AA104" s="14">
        <f t="shared" si="27"/>
        <v>1281156.0876033504</v>
      </c>
      <c r="AB104" s="14">
        <f t="shared" si="27"/>
        <v>1365282.9217356413</v>
      </c>
      <c r="AC104" s="14">
        <f t="shared" si="27"/>
        <v>1690387.1002100937</v>
      </c>
    </row>
    <row r="105" spans="1:29" ht="15" customHeight="1">
      <c r="A105" s="18" t="s">
        <v>24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>
        <f aca="true" t="shared" si="28" ref="X105:AC118">X22/X$84*100</f>
        <v>672256.2984447009</v>
      </c>
      <c r="Y105" s="14">
        <f t="shared" si="28"/>
        <v>669074.938</v>
      </c>
      <c r="Z105" s="14">
        <f t="shared" si="28"/>
        <v>655777.3716811507</v>
      </c>
      <c r="AA105" s="14">
        <f t="shared" si="28"/>
        <v>756066.5408672855</v>
      </c>
      <c r="AB105" s="14">
        <f t="shared" si="28"/>
        <v>758872.3279144021</v>
      </c>
      <c r="AC105" s="14">
        <f t="shared" si="28"/>
        <v>962826.6724805722</v>
      </c>
    </row>
    <row r="106" spans="1:29" ht="15" customHeight="1">
      <c r="A106" s="18" t="s">
        <v>25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>
        <f t="shared" si="28"/>
        <v>85369.97542211635</v>
      </c>
      <c r="Y106" s="14">
        <f t="shared" si="28"/>
        <v>90400.067</v>
      </c>
      <c r="Z106" s="14">
        <f t="shared" si="28"/>
        <v>86503.13337826308</v>
      </c>
      <c r="AA106" s="14">
        <f t="shared" si="28"/>
        <v>90751.50381962153</v>
      </c>
      <c r="AB106" s="14">
        <f t="shared" si="28"/>
        <v>106889.92596853297</v>
      </c>
      <c r="AC106" s="14">
        <f t="shared" si="28"/>
        <v>171025.90737161884</v>
      </c>
    </row>
    <row r="107" spans="1:29" ht="15" customHeight="1">
      <c r="A107" s="18" t="s">
        <v>26</v>
      </c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>
        <f t="shared" si="28"/>
        <v>306650.3461813889</v>
      </c>
      <c r="Y107" s="14">
        <f t="shared" si="28"/>
        <v>383961.453</v>
      </c>
      <c r="Z107" s="14">
        <f t="shared" si="28"/>
        <v>336890.93743943854</v>
      </c>
      <c r="AA107" s="14">
        <f t="shared" si="28"/>
        <v>434338.0429164435</v>
      </c>
      <c r="AB107" s="14">
        <f t="shared" si="28"/>
        <v>499520.66785270616</v>
      </c>
      <c r="AC107" s="14">
        <f t="shared" si="28"/>
        <v>556534.5203579024</v>
      </c>
    </row>
    <row r="108" spans="1:29" ht="15" customHeight="1">
      <c r="A108" s="17" t="s">
        <v>17</v>
      </c>
      <c r="B108" s="14">
        <f aca="true" t="shared" si="29" ref="B108:W108">B25/B$84*100</f>
        <v>483777.698396078</v>
      </c>
      <c r="C108" s="14">
        <f t="shared" si="29"/>
        <v>342719.6991601189</v>
      </c>
      <c r="D108" s="14">
        <f t="shared" si="29"/>
        <v>631744.1054193019</v>
      </c>
      <c r="E108" s="14">
        <f t="shared" si="29"/>
        <v>570202.9756040317</v>
      </c>
      <c r="F108" s="14">
        <f t="shared" si="29"/>
        <v>193819.65451372715</v>
      </c>
      <c r="G108" s="14">
        <f t="shared" si="29"/>
        <v>191338.86581458861</v>
      </c>
      <c r="H108" s="14">
        <f t="shared" si="29"/>
        <v>228186.7722523836</v>
      </c>
      <c r="I108" s="14">
        <f t="shared" si="29"/>
        <v>147802.25601818974</v>
      </c>
      <c r="J108" s="14">
        <f t="shared" si="29"/>
        <v>271701.48850108805</v>
      </c>
      <c r="K108" s="14">
        <f t="shared" si="29"/>
        <v>183980.1597099388</v>
      </c>
      <c r="L108" s="14">
        <f t="shared" si="29"/>
        <v>255292.67796721496</v>
      </c>
      <c r="M108" s="14">
        <f t="shared" si="29"/>
        <v>320271.3662220385</v>
      </c>
      <c r="N108" s="14">
        <f t="shared" si="29"/>
        <v>315276.4555567799</v>
      </c>
      <c r="O108" s="14">
        <f t="shared" si="29"/>
        <v>486019.0665160841</v>
      </c>
      <c r="P108" s="14">
        <f t="shared" si="29"/>
        <v>214104.3305321593</v>
      </c>
      <c r="Q108" s="14">
        <f t="shared" si="29"/>
        <v>137925.2488379499</v>
      </c>
      <c r="R108" s="14">
        <f t="shared" si="29"/>
        <v>381355.79410942935</v>
      </c>
      <c r="S108" s="14">
        <f t="shared" si="29"/>
        <v>378971.67856986594</v>
      </c>
      <c r="T108" s="14">
        <f t="shared" si="29"/>
        <v>581457.5246071977</v>
      </c>
      <c r="U108" s="14">
        <f t="shared" si="29"/>
        <v>389837.97522384627</v>
      </c>
      <c r="V108" s="14">
        <f t="shared" si="29"/>
        <v>676776.4114959063</v>
      </c>
      <c r="W108" s="14">
        <f t="shared" si="29"/>
        <v>762826.3025891923</v>
      </c>
      <c r="X108" s="14">
        <f t="shared" si="28"/>
        <v>750127.9392840763</v>
      </c>
      <c r="Y108" s="14">
        <f t="shared" si="28"/>
        <v>846773.27</v>
      </c>
      <c r="Z108" s="14">
        <f t="shared" si="28"/>
        <v>854516.8760682454</v>
      </c>
      <c r="AA108" s="14">
        <f t="shared" si="28"/>
        <v>798239.2363996492</v>
      </c>
      <c r="AB108" s="14">
        <f t="shared" si="28"/>
        <v>517904.8335465475</v>
      </c>
      <c r="AC108" s="14">
        <f t="shared" si="28"/>
        <v>1010019.9070936802</v>
      </c>
    </row>
    <row r="109" spans="1:29" ht="15" customHeight="1">
      <c r="A109" s="19" t="s">
        <v>27</v>
      </c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>
        <f t="shared" si="28"/>
        <v>12273.964284085465</v>
      </c>
      <c r="Y109" s="14">
        <f t="shared" si="28"/>
        <v>9992.319</v>
      </c>
      <c r="Z109" s="14">
        <f t="shared" si="28"/>
        <v>20372.070210311307</v>
      </c>
      <c r="AA109" s="14">
        <f t="shared" si="28"/>
        <v>21265.825876884617</v>
      </c>
      <c r="AB109" s="14">
        <f t="shared" si="28"/>
        <v>48173.111632713735</v>
      </c>
      <c r="AC109" s="14">
        <f t="shared" si="28"/>
        <v>53391.723664829056</v>
      </c>
    </row>
    <row r="110" spans="1:29" ht="15" customHeight="1">
      <c r="A110" s="19" t="s">
        <v>28</v>
      </c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>
        <f t="shared" si="28"/>
        <v>737853.9749999909</v>
      </c>
      <c r="Y110" s="14">
        <f t="shared" si="28"/>
        <v>836780.9509999999</v>
      </c>
      <c r="Z110" s="14">
        <f t="shared" si="28"/>
        <v>834144.805857934</v>
      </c>
      <c r="AA110" s="14">
        <f t="shared" si="28"/>
        <v>776973.4105227645</v>
      </c>
      <c r="AB110" s="14">
        <f t="shared" si="28"/>
        <v>469731.72191383375</v>
      </c>
      <c r="AC110" s="14">
        <f t="shared" si="28"/>
        <v>956628.1834288511</v>
      </c>
    </row>
    <row r="111" spans="1:29" ht="15" customHeight="1">
      <c r="A111" s="17" t="s">
        <v>18</v>
      </c>
      <c r="B111" s="14"/>
      <c r="C111" s="14"/>
      <c r="D111" s="14"/>
      <c r="E111" s="14">
        <f aca="true" t="shared" si="30" ref="E111:W111">E28/E$84*100</f>
        <v>416951.22292321257</v>
      </c>
      <c r="F111" s="14">
        <f t="shared" si="30"/>
        <v>406979.5329882641</v>
      </c>
      <c r="G111" s="14">
        <f t="shared" si="30"/>
        <v>140239.2053611277</v>
      </c>
      <c r="H111" s="14">
        <f t="shared" si="30"/>
        <v>367568.2328674914</v>
      </c>
      <c r="I111" s="14">
        <f t="shared" si="30"/>
        <v>393041.98425664403</v>
      </c>
      <c r="J111" s="14">
        <f t="shared" si="30"/>
        <v>142568.02452257302</v>
      </c>
      <c r="K111" s="14">
        <f t="shared" si="30"/>
        <v>421487.86153091333</v>
      </c>
      <c r="L111" s="14">
        <f t="shared" si="30"/>
        <v>519825.39789998974</v>
      </c>
      <c r="M111" s="14">
        <f t="shared" si="30"/>
        <v>376656.74619675346</v>
      </c>
      <c r="N111" s="14">
        <f t="shared" si="30"/>
        <v>685079.5694279354</v>
      </c>
      <c r="O111" s="14">
        <f t="shared" si="30"/>
        <v>1092991.1981177232</v>
      </c>
      <c r="P111" s="14">
        <f t="shared" si="30"/>
        <v>1038254.942584731</v>
      </c>
      <c r="Q111" s="14">
        <f t="shared" si="30"/>
        <v>1965953.3881960127</v>
      </c>
      <c r="R111" s="14">
        <f t="shared" si="30"/>
        <v>2147070.288101904</v>
      </c>
      <c r="S111" s="14">
        <f t="shared" si="30"/>
        <v>2707090.603972674</v>
      </c>
      <c r="T111" s="14">
        <f t="shared" si="30"/>
        <v>3638754.155233219</v>
      </c>
      <c r="U111" s="14">
        <f t="shared" si="30"/>
        <v>4145576.262879085</v>
      </c>
      <c r="V111" s="14">
        <f t="shared" si="30"/>
        <v>4309206.371701058</v>
      </c>
      <c r="W111" s="14">
        <f t="shared" si="30"/>
        <v>4814412.236815084</v>
      </c>
      <c r="X111" s="14">
        <f t="shared" si="28"/>
        <v>4920146.858737203</v>
      </c>
      <c r="Y111" s="14">
        <f t="shared" si="28"/>
        <v>4924179.608</v>
      </c>
      <c r="Z111" s="14">
        <f t="shared" si="28"/>
        <v>5314791.519734465</v>
      </c>
      <c r="AA111" s="14">
        <f t="shared" si="28"/>
        <v>5780826.447549658</v>
      </c>
      <c r="AB111" s="14">
        <f t="shared" si="28"/>
        <v>6861952.97010378</v>
      </c>
      <c r="AC111" s="14">
        <f t="shared" si="28"/>
        <v>7557335.840646359</v>
      </c>
    </row>
    <row r="112" spans="1:29" ht="15" customHeight="1">
      <c r="A112" s="18" t="s">
        <v>29</v>
      </c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>
        <f t="shared" si="28"/>
        <v>3915520.6063360493</v>
      </c>
      <c r="Y112" s="14">
        <f t="shared" si="28"/>
        <v>3922058.7160000005</v>
      </c>
      <c r="Z112" s="14">
        <f t="shared" si="28"/>
        <v>4229635.580064255</v>
      </c>
      <c r="AA112" s="14">
        <f t="shared" si="28"/>
        <v>4501188.613231529</v>
      </c>
      <c r="AB112" s="14">
        <f t="shared" si="28"/>
        <v>5398700.649169678</v>
      </c>
      <c r="AC112" s="14">
        <f t="shared" si="28"/>
        <v>6037979.128984334</v>
      </c>
    </row>
    <row r="113" spans="1:29" ht="15" customHeight="1">
      <c r="A113" s="18" t="s">
        <v>30</v>
      </c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>
        <f t="shared" si="28"/>
        <v>1004626.2524011541</v>
      </c>
      <c r="Y113" s="14">
        <f t="shared" si="28"/>
        <v>1002120.8919999999</v>
      </c>
      <c r="Z113" s="14">
        <f t="shared" si="28"/>
        <v>1085155.93967021</v>
      </c>
      <c r="AA113" s="14">
        <f t="shared" si="28"/>
        <v>1279637.8343181286</v>
      </c>
      <c r="AB113" s="14">
        <f t="shared" si="28"/>
        <v>1463252.3209341024</v>
      </c>
      <c r="AC113" s="14">
        <f t="shared" si="28"/>
        <v>1519356.7116620257</v>
      </c>
    </row>
    <row r="114" spans="1:30" ht="15" customHeight="1">
      <c r="A114" s="17" t="s">
        <v>15</v>
      </c>
      <c r="B114" s="14">
        <f aca="true" t="shared" si="31" ref="B114:G115">B31/B$84*100</f>
        <v>59307.248489886966</v>
      </c>
      <c r="C114" s="14">
        <f t="shared" si="31"/>
        <v>173707.24477978627</v>
      </c>
      <c r="D114" s="14">
        <f t="shared" si="31"/>
        <v>241294.02064412838</v>
      </c>
      <c r="E114" s="14">
        <f t="shared" si="31"/>
        <v>0</v>
      </c>
      <c r="F114" s="14">
        <f t="shared" si="31"/>
        <v>50646.34188298397</v>
      </c>
      <c r="G114" s="14">
        <f t="shared" si="31"/>
        <v>206940.4774110141</v>
      </c>
      <c r="H114" s="14"/>
      <c r="I114" s="14">
        <f aca="true" t="shared" si="32" ref="I114:W115">I31/I$84*100</f>
        <v>36298.55810223983</v>
      </c>
      <c r="J114" s="14">
        <f t="shared" si="32"/>
        <v>14179.152181495923</v>
      </c>
      <c r="K114" s="14">
        <f t="shared" si="32"/>
        <v>27289.01153080643</v>
      </c>
      <c r="L114" s="14">
        <f t="shared" si="32"/>
        <v>73649.14776377182</v>
      </c>
      <c r="M114" s="14">
        <f t="shared" si="32"/>
        <v>357005.837029998</v>
      </c>
      <c r="N114" s="14">
        <f t="shared" si="32"/>
        <v>45081.18271584837</v>
      </c>
      <c r="O114" s="14">
        <f t="shared" si="32"/>
        <v>104280.55074592528</v>
      </c>
      <c r="P114" s="14">
        <f t="shared" si="32"/>
        <v>197727.48239886508</v>
      </c>
      <c r="Q114" s="14">
        <f t="shared" si="32"/>
        <v>280721.02547436015</v>
      </c>
      <c r="R114" s="14">
        <f t="shared" si="32"/>
        <v>194954.68334794327</v>
      </c>
      <c r="S114" s="14">
        <f t="shared" si="32"/>
        <v>143411.51835804907</v>
      </c>
      <c r="T114" s="14">
        <f t="shared" si="32"/>
        <v>114512.7331027664</v>
      </c>
      <c r="U114" s="14">
        <f t="shared" si="32"/>
        <v>189732.76819278632</v>
      </c>
      <c r="V114" s="14">
        <f t="shared" si="32"/>
        <v>68581.83732520153</v>
      </c>
      <c r="W114" s="14">
        <f t="shared" si="32"/>
        <v>68208.56311877727</v>
      </c>
      <c r="X114" s="14">
        <f t="shared" si="28"/>
        <v>109141.51663755503</v>
      </c>
      <c r="Y114" s="14">
        <f t="shared" si="28"/>
        <v>106459.025</v>
      </c>
      <c r="Z114" s="14">
        <f t="shared" si="28"/>
        <v>173861.46446314146</v>
      </c>
      <c r="AA114" s="14">
        <f t="shared" si="28"/>
        <v>177515.43914390847</v>
      </c>
      <c r="AB114" s="14">
        <f t="shared" si="28"/>
        <v>129868.03850629447</v>
      </c>
      <c r="AC114" s="14">
        <f t="shared" si="28"/>
        <v>245608.40690978206</v>
      </c>
      <c r="AD114" s="1" t="s">
        <v>4</v>
      </c>
    </row>
    <row r="115" spans="1:29" ht="15" customHeight="1">
      <c r="A115" s="17" t="s">
        <v>14</v>
      </c>
      <c r="B115" s="14">
        <f t="shared" si="31"/>
        <v>31348.117058940254</v>
      </c>
      <c r="C115" s="14">
        <f t="shared" si="31"/>
        <v>46277.21965175773</v>
      </c>
      <c r="D115" s="14">
        <f t="shared" si="31"/>
        <v>44622.8668314484</v>
      </c>
      <c r="E115" s="14">
        <f t="shared" si="31"/>
        <v>6875.259526925313</v>
      </c>
      <c r="F115" s="14">
        <f t="shared" si="31"/>
        <v>2782.7660375265923</v>
      </c>
      <c r="G115" s="14">
        <f t="shared" si="31"/>
        <v>99043.93878629645</v>
      </c>
      <c r="H115" s="14"/>
      <c r="I115" s="14">
        <f>I32/I$84*100</f>
        <v>38970.71343956609</v>
      </c>
      <c r="J115" s="14">
        <f>J32/J$84*100</f>
        <v>126452.93408373857</v>
      </c>
      <c r="K115" s="14"/>
      <c r="L115" s="14"/>
      <c r="M115" s="14"/>
      <c r="N115" s="14"/>
      <c r="O115" s="14"/>
      <c r="P115" s="14"/>
      <c r="Q115" s="14"/>
      <c r="R115" s="14">
        <f t="shared" si="32"/>
        <v>56665.75276015061</v>
      </c>
      <c r="S115" s="14">
        <f t="shared" si="32"/>
        <v>165493.14814625014</v>
      </c>
      <c r="T115" s="14">
        <f t="shared" si="32"/>
        <v>484384.01431644545</v>
      </c>
      <c r="U115" s="14">
        <f t="shared" si="32"/>
        <v>330217.88821974274</v>
      </c>
      <c r="V115" s="14">
        <f t="shared" si="32"/>
        <v>32785.30344375042</v>
      </c>
      <c r="W115" s="14">
        <f t="shared" si="32"/>
        <v>160670.48804781842</v>
      </c>
      <c r="X115" s="14">
        <f t="shared" si="28"/>
        <v>156753.3747440164</v>
      </c>
      <c r="Y115" s="14">
        <f t="shared" si="28"/>
        <v>178053.983</v>
      </c>
      <c r="Z115" s="14">
        <f t="shared" si="28"/>
        <v>584248.3893206402</v>
      </c>
      <c r="AA115" s="14">
        <f t="shared" si="28"/>
        <v>380750.28850666</v>
      </c>
      <c r="AB115" s="14">
        <f t="shared" si="28"/>
        <v>535332.9674259777</v>
      </c>
      <c r="AC115" s="14">
        <f t="shared" si="28"/>
        <v>824493.2272014904</v>
      </c>
    </row>
    <row r="116" spans="1:29" ht="15" customHeight="1">
      <c r="A116" s="17" t="s">
        <v>11</v>
      </c>
      <c r="B116" s="14"/>
      <c r="C116" s="14"/>
      <c r="D116" s="14"/>
      <c r="E116" s="14"/>
      <c r="F116" s="14"/>
      <c r="G116" s="14">
        <f>G33/G$84*100</f>
        <v>247697.4964690918</v>
      </c>
      <c r="H116" s="14">
        <f>H33/H$84*100</f>
        <v>32443.127229906473</v>
      </c>
      <c r="I116" s="14">
        <f>I33/I$84*100</f>
        <v>0</v>
      </c>
      <c r="J116" s="14">
        <f>J33/J$84*100</f>
        <v>213857.3552955555</v>
      </c>
      <c r="K116" s="14"/>
      <c r="L116" s="14"/>
      <c r="M116" s="14"/>
      <c r="N116" s="14"/>
      <c r="O116" s="14">
        <f>O33/O$84*100</f>
        <v>861606.0653340826</v>
      </c>
      <c r="P116" s="14">
        <f>P33/P$84*100</f>
        <v>1362593.7598054572</v>
      </c>
      <c r="Q116" s="14"/>
      <c r="R116" s="14"/>
      <c r="S116" s="14"/>
      <c r="T116" s="14">
        <f>T33/T$84*100</f>
        <v>73756.2267129683</v>
      </c>
      <c r="U116" s="14">
        <f>U33/U$84*100</f>
        <v>14071.777641955263</v>
      </c>
      <c r="V116" s="14">
        <f>V33/V$84*100</f>
        <v>229781.7278989373</v>
      </c>
      <c r="W116" s="14">
        <f>W33/W$84*100</f>
        <v>219123.98275316332</v>
      </c>
      <c r="X116" s="14">
        <f t="shared" si="28"/>
        <v>178203.5914273372</v>
      </c>
      <c r="Y116" s="14">
        <f t="shared" si="28"/>
        <v>2552.067</v>
      </c>
      <c r="Z116" s="14">
        <f t="shared" si="28"/>
        <v>3620.610195044283</v>
      </c>
      <c r="AA116" s="14">
        <f t="shared" si="28"/>
        <v>0</v>
      </c>
      <c r="AB116" s="14">
        <f t="shared" si="28"/>
        <v>0</v>
      </c>
      <c r="AC116" s="14">
        <f t="shared" si="28"/>
        <v>0</v>
      </c>
    </row>
    <row r="117" spans="1:29" ht="15" customHeight="1">
      <c r="A117" s="17" t="s">
        <v>22</v>
      </c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>
        <f t="shared" si="28"/>
        <v>0</v>
      </c>
      <c r="Y117" s="14">
        <f t="shared" si="28"/>
        <v>198308.927</v>
      </c>
      <c r="Z117" s="14">
        <f t="shared" si="28"/>
        <v>44715.34328895199</v>
      </c>
      <c r="AA117" s="14">
        <f t="shared" si="28"/>
        <v>141628.17116197982</v>
      </c>
      <c r="AB117" s="14">
        <f t="shared" si="28"/>
        <v>248833.9958571872</v>
      </c>
      <c r="AC117" s="14">
        <f t="shared" si="28"/>
        <v>100016.71365734626</v>
      </c>
    </row>
    <row r="118" spans="1:29" ht="15" customHeight="1">
      <c r="A118" s="17" t="s">
        <v>23</v>
      </c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>
        <f>V35/V$84*100</f>
        <v>6112.210178965527</v>
      </c>
      <c r="W118" s="14">
        <f>W35/W$84*100</f>
        <v>1027.2619892027913</v>
      </c>
      <c r="X118" s="14">
        <f t="shared" si="28"/>
        <v>0</v>
      </c>
      <c r="Y118" s="14">
        <f t="shared" si="28"/>
        <v>5629.662</v>
      </c>
      <c r="Z118" s="14">
        <f t="shared" si="28"/>
        <v>229823.39557245935</v>
      </c>
      <c r="AA118" s="14">
        <f t="shared" si="28"/>
        <v>359215.6727695997</v>
      </c>
      <c r="AB118" s="14">
        <f t="shared" si="28"/>
        <v>50961.530913048424</v>
      </c>
      <c r="AC118" s="14">
        <f t="shared" si="28"/>
        <v>157189.84269098894</v>
      </c>
    </row>
    <row r="119" spans="2:206" s="20" customFormat="1" ht="15" customHeight="1"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</row>
    <row r="120" spans="1:206" ht="15" customHeight="1">
      <c r="A120" s="36" t="s">
        <v>41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4"/>
      <c r="M120" s="24"/>
      <c r="N120" s="24"/>
      <c r="O120" s="24"/>
      <c r="P120" s="24"/>
      <c r="Q120" s="24"/>
      <c r="R120" s="24"/>
      <c r="S120" s="24"/>
      <c r="T120" s="24"/>
      <c r="U120" s="2"/>
      <c r="V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</row>
    <row r="121" spans="1:22" ht="15" customHeight="1">
      <c r="A121" s="23" t="s">
        <v>42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4"/>
      <c r="M121" s="24"/>
      <c r="N121" s="24"/>
      <c r="O121" s="24"/>
      <c r="P121" s="24"/>
      <c r="Q121" s="24"/>
      <c r="R121" s="24"/>
      <c r="S121" s="24"/>
      <c r="T121" s="24"/>
      <c r="U121" s="2"/>
      <c r="V121" s="2"/>
    </row>
    <row r="122" spans="1:23" s="2" customFormat="1" ht="15" customHeight="1">
      <c r="A122" s="26" t="s">
        <v>31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4"/>
      <c r="Q122" s="24"/>
      <c r="R122" s="24"/>
      <c r="S122" s="24"/>
      <c r="T122" s="24"/>
      <c r="U122" s="24"/>
      <c r="V122" s="1"/>
      <c r="W122" s="1"/>
    </row>
    <row r="123" ht="15" customHeight="1">
      <c r="A123" s="26" t="s">
        <v>39</v>
      </c>
    </row>
    <row r="124" ht="15" customHeight="1"/>
    <row r="125" ht="15" customHeight="1"/>
    <row r="126" ht="15" customHeight="1"/>
    <row r="127" spans="1:29" ht="15" customHeight="1">
      <c r="A127" s="45" t="s">
        <v>35</v>
      </c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</row>
    <row r="128" spans="1:29" ht="15" customHeight="1">
      <c r="A128" s="46" t="s">
        <v>3</v>
      </c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</row>
    <row r="129" spans="1:13" ht="1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29" ht="15" customHeight="1">
      <c r="A130" s="4" t="s">
        <v>1</v>
      </c>
      <c r="B130" s="5"/>
      <c r="C130" s="5">
        <v>1981</v>
      </c>
      <c r="D130" s="5">
        <v>1982</v>
      </c>
      <c r="E130" s="5">
        <v>1983</v>
      </c>
      <c r="F130" s="5">
        <v>1984</v>
      </c>
      <c r="G130" s="5">
        <v>1985</v>
      </c>
      <c r="H130" s="5">
        <v>1986</v>
      </c>
      <c r="I130" s="5">
        <v>1987</v>
      </c>
      <c r="J130" s="5">
        <v>1988</v>
      </c>
      <c r="K130" s="5">
        <v>1989</v>
      </c>
      <c r="L130" s="5">
        <v>1990</v>
      </c>
      <c r="M130" s="5">
        <v>1991</v>
      </c>
      <c r="N130" s="5">
        <v>1992</v>
      </c>
      <c r="O130" s="5">
        <v>1993</v>
      </c>
      <c r="P130" s="5">
        <v>1994</v>
      </c>
      <c r="Q130" s="5">
        <v>1995</v>
      </c>
      <c r="R130" s="5">
        <v>1996</v>
      </c>
      <c r="S130" s="5">
        <v>1997</v>
      </c>
      <c r="T130" s="6">
        <v>1998</v>
      </c>
      <c r="U130" s="6">
        <v>1999</v>
      </c>
      <c r="V130" s="6">
        <v>2000</v>
      </c>
      <c r="W130" s="6">
        <v>2001</v>
      </c>
      <c r="X130" s="6">
        <v>2002</v>
      </c>
      <c r="Y130" s="6">
        <v>2003</v>
      </c>
      <c r="Z130" s="6">
        <v>2004</v>
      </c>
      <c r="AA130" s="6">
        <v>2005</v>
      </c>
      <c r="AB130" s="6">
        <v>2006</v>
      </c>
      <c r="AC130" s="6">
        <v>2007</v>
      </c>
    </row>
    <row r="131" spans="1:22" ht="1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9" s="11" customFormat="1" ht="15" customHeight="1">
      <c r="A132" s="7" t="s">
        <v>19</v>
      </c>
      <c r="B132" s="37"/>
      <c r="C132" s="27">
        <f>((C90/B90)-1)*100</f>
        <v>28.455873690224152</v>
      </c>
      <c r="D132" s="27">
        <f aca="true" t="shared" si="33" ref="D132:AC136">((D90/C90)-1)*100</f>
        <v>18.96483542035634</v>
      </c>
      <c r="E132" s="27">
        <f t="shared" si="33"/>
        <v>5.439957000732809</v>
      </c>
      <c r="F132" s="27">
        <f t="shared" si="33"/>
        <v>-15.332324645628804</v>
      </c>
      <c r="G132" s="27">
        <f t="shared" si="33"/>
        <v>1.7921930989885704</v>
      </c>
      <c r="H132" s="27">
        <f t="shared" si="33"/>
        <v>-22.238972840478265</v>
      </c>
      <c r="I132" s="27">
        <f t="shared" si="33"/>
        <v>-2.6031007378205073</v>
      </c>
      <c r="J132" s="27">
        <f t="shared" si="33"/>
        <v>21.615811787607097</v>
      </c>
      <c r="K132" s="27">
        <f t="shared" si="33"/>
        <v>-7.435990264264514</v>
      </c>
      <c r="L132" s="27">
        <f t="shared" si="33"/>
        <v>25.876278523313246</v>
      </c>
      <c r="M132" s="27">
        <f t="shared" si="33"/>
        <v>10.319198408429564</v>
      </c>
      <c r="N132" s="27">
        <f t="shared" si="33"/>
        <v>1.2155446285075477</v>
      </c>
      <c r="O132" s="27">
        <f t="shared" si="33"/>
        <v>106.53251585609804</v>
      </c>
      <c r="P132" s="27">
        <f t="shared" si="33"/>
        <v>9.237986677597142</v>
      </c>
      <c r="Q132" s="27">
        <f t="shared" si="33"/>
        <v>-17.875072202134813</v>
      </c>
      <c r="R132" s="27">
        <f t="shared" si="33"/>
        <v>15.275208448309208</v>
      </c>
      <c r="S132" s="27">
        <f t="shared" si="33"/>
        <v>22.144534835914676</v>
      </c>
      <c r="T132" s="27">
        <f t="shared" si="33"/>
        <v>40.89389726584021</v>
      </c>
      <c r="U132" s="27">
        <f t="shared" si="33"/>
        <v>6.3056196928084285</v>
      </c>
      <c r="V132" s="27">
        <f t="shared" si="33"/>
        <v>3.5518931002749277</v>
      </c>
      <c r="W132" s="27">
        <f t="shared" si="33"/>
        <v>12.579038771902917</v>
      </c>
      <c r="X132" s="27">
        <f t="shared" si="33"/>
        <v>1.6103283821226277</v>
      </c>
      <c r="Y132" s="27">
        <f t="shared" si="33"/>
        <v>3.1585758081593918</v>
      </c>
      <c r="Z132" s="27">
        <f t="shared" si="33"/>
        <v>11.874535776045935</v>
      </c>
      <c r="AA132" s="27">
        <f t="shared" si="33"/>
        <v>7.659644231125062</v>
      </c>
      <c r="AB132" s="27">
        <f t="shared" si="33"/>
        <v>8.86620178722648</v>
      </c>
      <c r="AC132" s="27">
        <f t="shared" si="33"/>
        <v>19.30882880939171</v>
      </c>
    </row>
    <row r="133" spans="1:29" ht="15" customHeight="1">
      <c r="A133" s="17" t="s">
        <v>5</v>
      </c>
      <c r="B133" s="35"/>
      <c r="C133" s="28">
        <f>((C91/B91)-1)*100</f>
        <v>-2.213521758306891</v>
      </c>
      <c r="D133" s="28">
        <f t="shared" si="33"/>
        <v>-0.2586671410415131</v>
      </c>
      <c r="E133" s="28">
        <f t="shared" si="33"/>
        <v>46.50847537215637</v>
      </c>
      <c r="F133" s="28">
        <f t="shared" si="33"/>
        <v>-96.07897769052003</v>
      </c>
      <c r="G133" s="28">
        <f t="shared" si="33"/>
        <v>-23.97213281478532</v>
      </c>
      <c r="H133" s="28">
        <f t="shared" si="33"/>
        <v>127.34181898855614</v>
      </c>
      <c r="I133" s="28">
        <f t="shared" si="33"/>
        <v>-11.110011233532846</v>
      </c>
      <c r="J133" s="28">
        <f t="shared" si="33"/>
        <v>30.57351198049649</v>
      </c>
      <c r="K133" s="28">
        <f t="shared" si="33"/>
        <v>241.16025212175808</v>
      </c>
      <c r="L133" s="28">
        <f t="shared" si="33"/>
        <v>8.28910132969991</v>
      </c>
      <c r="M133" s="28">
        <f t="shared" si="33"/>
        <v>121.75383545973624</v>
      </c>
      <c r="N133" s="28">
        <f t="shared" si="33"/>
        <v>75.6109110018562</v>
      </c>
      <c r="O133" s="28">
        <f t="shared" si="33"/>
        <v>9.608060816058849</v>
      </c>
      <c r="P133" s="28">
        <f t="shared" si="33"/>
        <v>6.483369630632807</v>
      </c>
      <c r="Q133" s="28">
        <f t="shared" si="33"/>
        <v>-14.254524751715437</v>
      </c>
      <c r="R133" s="28">
        <f t="shared" si="33"/>
        <v>127.7391211904245</v>
      </c>
      <c r="S133" s="28">
        <f t="shared" si="33"/>
        <v>0.4559342743934991</v>
      </c>
      <c r="T133" s="28">
        <f t="shared" si="33"/>
        <v>8.45746913168588</v>
      </c>
      <c r="U133" s="28">
        <f t="shared" si="33"/>
        <v>4.6298995259507425</v>
      </c>
      <c r="V133" s="28">
        <f t="shared" si="33"/>
        <v>1.8849948575135889</v>
      </c>
      <c r="W133" s="28">
        <f t="shared" si="33"/>
        <v>4.524640718731776</v>
      </c>
      <c r="X133" s="28">
        <f t="shared" si="33"/>
        <v>-2.963840620018543</v>
      </c>
      <c r="Y133" s="28">
        <f t="shared" si="33"/>
        <v>18.03490932203109</v>
      </c>
      <c r="Z133" s="28">
        <f t="shared" si="33"/>
        <v>8.369627484135144</v>
      </c>
      <c r="AA133" s="28">
        <f t="shared" si="33"/>
        <v>2.94971120271299</v>
      </c>
      <c r="AB133" s="28">
        <f t="shared" si="33"/>
        <v>3.8026917983625896</v>
      </c>
      <c r="AC133" s="28">
        <f t="shared" si="33"/>
        <v>24.04614663567688</v>
      </c>
    </row>
    <row r="134" spans="1:29" ht="15" customHeight="1">
      <c r="A134" s="17" t="s">
        <v>6</v>
      </c>
      <c r="B134" s="35"/>
      <c r="C134" s="28">
        <f>((C92/B92)-1)*100</f>
        <v>-16.560572620022462</v>
      </c>
      <c r="D134" s="28">
        <f t="shared" si="33"/>
        <v>-17.860078822034197</v>
      </c>
      <c r="E134" s="28">
        <f t="shared" si="33"/>
        <v>-45.29006286873637</v>
      </c>
      <c r="F134" s="28">
        <f t="shared" si="33"/>
        <v>5.349731484895814</v>
      </c>
      <c r="G134" s="28">
        <f t="shared" si="33"/>
        <v>-1.6153025285392197</v>
      </c>
      <c r="H134" s="28">
        <f t="shared" si="33"/>
        <v>66.64464269584815</v>
      </c>
      <c r="I134" s="28">
        <f t="shared" si="33"/>
        <v>11.083238133404238</v>
      </c>
      <c r="J134" s="28">
        <f t="shared" si="33"/>
        <v>6.8277725671374245</v>
      </c>
      <c r="K134" s="28">
        <f t="shared" si="33"/>
        <v>44.50397299386295</v>
      </c>
      <c r="L134" s="28">
        <f t="shared" si="33"/>
        <v>9.94280897475397</v>
      </c>
      <c r="M134" s="28">
        <f t="shared" si="33"/>
        <v>24.46494590913877</v>
      </c>
      <c r="N134" s="28">
        <f t="shared" si="33"/>
        <v>34.084418458357945</v>
      </c>
      <c r="O134" s="28">
        <f t="shared" si="33"/>
        <v>-4.192153943836397</v>
      </c>
      <c r="P134" s="28">
        <f t="shared" si="33"/>
        <v>34.37898950043188</v>
      </c>
      <c r="Q134" s="28">
        <f t="shared" si="33"/>
        <v>-21.29459137654932</v>
      </c>
      <c r="R134" s="28">
        <f t="shared" si="33"/>
        <v>47.28298858239444</v>
      </c>
      <c r="S134" s="28">
        <f t="shared" si="33"/>
        <v>65.85612516360999</v>
      </c>
      <c r="T134" s="28">
        <f t="shared" si="33"/>
        <v>10.166739088670983</v>
      </c>
      <c r="U134" s="28">
        <f t="shared" si="33"/>
        <v>-7.945094346449244</v>
      </c>
      <c r="V134" s="28">
        <f t="shared" si="33"/>
        <v>-4.612901744544528</v>
      </c>
      <c r="W134" s="28">
        <f t="shared" si="33"/>
        <v>-0.5617186984959277</v>
      </c>
      <c r="X134" s="28">
        <f t="shared" si="33"/>
        <v>22.385737170608124</v>
      </c>
      <c r="Y134" s="28">
        <f t="shared" si="33"/>
        <v>22.832838293071056</v>
      </c>
      <c r="Z134" s="28">
        <f t="shared" si="33"/>
        <v>31.58173664484769</v>
      </c>
      <c r="AA134" s="28">
        <f t="shared" si="33"/>
        <v>20.051906764541716</v>
      </c>
      <c r="AB134" s="28">
        <f t="shared" si="33"/>
        <v>17.55002438545754</v>
      </c>
      <c r="AC134" s="28">
        <f t="shared" si="33"/>
        <v>39.12835664942995</v>
      </c>
    </row>
    <row r="135" spans="1:29" ht="15" customHeight="1">
      <c r="A135" s="17" t="s">
        <v>7</v>
      </c>
      <c r="B135" s="35"/>
      <c r="C135" s="28">
        <f>((C93/B93)-1)*100</f>
        <v>119.67033862151774</v>
      </c>
      <c r="D135" s="28">
        <f t="shared" si="33"/>
        <v>-20.080076691708946</v>
      </c>
      <c r="E135" s="28">
        <f t="shared" si="33"/>
        <v>-45.57680258116438</v>
      </c>
      <c r="F135" s="28">
        <f t="shared" si="33"/>
        <v>54.262685929129795</v>
      </c>
      <c r="G135" s="28">
        <f t="shared" si="33"/>
        <v>42.48342351591206</v>
      </c>
      <c r="H135" s="28">
        <f t="shared" si="33"/>
        <v>-64.43247404074313</v>
      </c>
      <c r="I135" s="28">
        <f t="shared" si="33"/>
        <v>144.14095190514163</v>
      </c>
      <c r="J135" s="28">
        <f t="shared" si="33"/>
        <v>-51.962525022422646</v>
      </c>
      <c r="K135" s="28">
        <f t="shared" si="33"/>
        <v>103.55441937731497</v>
      </c>
      <c r="L135" s="28">
        <f t="shared" si="33"/>
        <v>-71.8997673817778</v>
      </c>
      <c r="M135" s="28">
        <f t="shared" si="33"/>
        <v>303.830434977594</v>
      </c>
      <c r="N135" s="28">
        <f t="shared" si="33"/>
        <v>-38.87228002070091</v>
      </c>
      <c r="O135" s="28">
        <f t="shared" si="33"/>
        <v>8.479293920505192</v>
      </c>
      <c r="P135" s="28">
        <f t="shared" si="33"/>
        <v>95.18969018231434</v>
      </c>
      <c r="Q135" s="28">
        <f t="shared" si="33"/>
        <v>-53.116548680899065</v>
      </c>
      <c r="R135" s="28">
        <f t="shared" si="33"/>
        <v>311.97171545460174</v>
      </c>
      <c r="S135" s="28">
        <f t="shared" si="33"/>
        <v>11.957098292911317</v>
      </c>
      <c r="T135" s="28">
        <f t="shared" si="33"/>
        <v>18.370482514508126</v>
      </c>
      <c r="U135" s="28">
        <f t="shared" si="33"/>
        <v>-25.74922911034757</v>
      </c>
      <c r="V135" s="28">
        <f t="shared" si="33"/>
        <v>-38.793453620676345</v>
      </c>
      <c r="W135" s="28">
        <f t="shared" si="33"/>
        <v>-24.58510681802335</v>
      </c>
      <c r="X135" s="28">
        <f t="shared" si="33"/>
        <v>-11.347127002207769</v>
      </c>
      <c r="Y135" s="28">
        <f t="shared" si="33"/>
        <v>-3.760187934778536</v>
      </c>
      <c r="Z135" s="28">
        <f t="shared" si="33"/>
        <v>51.898907178461194</v>
      </c>
      <c r="AA135" s="28">
        <f t="shared" si="33"/>
        <v>-7.840454956575183</v>
      </c>
      <c r="AB135" s="28">
        <f t="shared" si="33"/>
        <v>8.200487024233926</v>
      </c>
      <c r="AC135" s="28">
        <f t="shared" si="33"/>
        <v>-16.523059257722295</v>
      </c>
    </row>
    <row r="136" spans="1:29" ht="15" customHeight="1">
      <c r="A136" s="17" t="s">
        <v>8</v>
      </c>
      <c r="B136" s="35"/>
      <c r="C136" s="28">
        <f>((C94/B94)-1)*100</f>
        <v>5.2491536056677335</v>
      </c>
      <c r="D136" s="28">
        <f t="shared" si="33"/>
        <v>73.38387752898521</v>
      </c>
      <c r="E136" s="28">
        <f t="shared" si="33"/>
        <v>-73.68794431897673</v>
      </c>
      <c r="F136" s="28">
        <f t="shared" si="33"/>
        <v>41.83311910431038</v>
      </c>
      <c r="G136" s="28">
        <f t="shared" si="33"/>
        <v>-5.107712103965801</v>
      </c>
      <c r="H136" s="28">
        <f t="shared" si="33"/>
        <v>-9.981179055458645</v>
      </c>
      <c r="I136" s="28">
        <f t="shared" si="33"/>
        <v>8.718009389865134</v>
      </c>
      <c r="J136" s="28">
        <f t="shared" si="33"/>
        <v>-37.362444128970104</v>
      </c>
      <c r="K136" s="28">
        <f t="shared" si="33"/>
        <v>-36.56507666993243</v>
      </c>
      <c r="L136" s="28">
        <f t="shared" si="33"/>
        <v>-55.70275237121724</v>
      </c>
      <c r="M136" s="28">
        <f t="shared" si="33"/>
        <v>10.72896138889634</v>
      </c>
      <c r="N136" s="28">
        <f t="shared" si="33"/>
        <v>194.69223749470137</v>
      </c>
      <c r="O136" s="38" t="s">
        <v>44</v>
      </c>
      <c r="P136" s="28">
        <f t="shared" si="33"/>
        <v>-68.77890853737767</v>
      </c>
      <c r="Q136" s="28">
        <f t="shared" si="33"/>
        <v>-49.92947604355324</v>
      </c>
      <c r="R136" s="28">
        <f t="shared" si="33"/>
        <v>-14.979241043715174</v>
      </c>
      <c r="S136" s="28">
        <f t="shared" si="33"/>
        <v>-61.517936801946234</v>
      </c>
      <c r="T136" s="28">
        <f t="shared" si="33"/>
        <v>53.32420114616261</v>
      </c>
      <c r="U136" s="28">
        <f t="shared" si="33"/>
        <v>39.12660649227813</v>
      </c>
      <c r="V136" s="28">
        <f t="shared" si="33"/>
        <v>-59.22035407193532</v>
      </c>
      <c r="W136" s="28">
        <f t="shared" si="33"/>
        <v>17.437713704945914</v>
      </c>
      <c r="X136" s="28">
        <f t="shared" si="33"/>
        <v>8.857843015228672</v>
      </c>
      <c r="Y136" s="28">
        <f t="shared" si="33"/>
        <v>-33.38730414016563</v>
      </c>
      <c r="Z136" s="28">
        <f t="shared" si="33"/>
        <v>91.97925042250672</v>
      </c>
      <c r="AA136" s="28">
        <f t="shared" si="33"/>
        <v>-17.070403506835586</v>
      </c>
      <c r="AB136" s="28">
        <f t="shared" si="33"/>
        <v>143.5443035598226</v>
      </c>
      <c r="AC136" s="28">
        <f t="shared" si="33"/>
        <v>12.291786836546702</v>
      </c>
    </row>
    <row r="137" spans="1:29" ht="15" customHeight="1">
      <c r="A137" s="17" t="s">
        <v>9</v>
      </c>
      <c r="B137" s="35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</row>
    <row r="138" spans="1:29" ht="15" customHeight="1">
      <c r="A138" s="17" t="s">
        <v>16</v>
      </c>
      <c r="B138" s="35"/>
      <c r="C138" s="28">
        <f aca="true" t="shared" si="34" ref="C138:AA140">((C96/B96)-1)*100</f>
        <v>90.03590162568354</v>
      </c>
      <c r="D138" s="28">
        <f t="shared" si="34"/>
        <v>-19.80665238800068</v>
      </c>
      <c r="E138" s="28">
        <f t="shared" si="34"/>
        <v>61.9138868961473</v>
      </c>
      <c r="F138" s="28">
        <f t="shared" si="34"/>
        <v>-20.859610917806528</v>
      </c>
      <c r="G138" s="28">
        <f t="shared" si="34"/>
        <v>24.206173317947723</v>
      </c>
      <c r="H138" s="28">
        <f t="shared" si="34"/>
        <v>-31.680620832749675</v>
      </c>
      <c r="I138" s="28">
        <f t="shared" si="34"/>
        <v>26.65280691163685</v>
      </c>
      <c r="J138" s="28">
        <f t="shared" si="34"/>
        <v>25.121330382844654</v>
      </c>
      <c r="K138" s="28">
        <f t="shared" si="34"/>
        <v>3.8390014731454203</v>
      </c>
      <c r="L138" s="28">
        <f t="shared" si="34"/>
        <v>31.133653985965815</v>
      </c>
      <c r="M138" s="28">
        <f t="shared" si="34"/>
        <v>5.367499362753314</v>
      </c>
      <c r="N138" s="28">
        <f t="shared" si="34"/>
        <v>-12.922528966294378</v>
      </c>
      <c r="O138" s="28">
        <f t="shared" si="34"/>
        <v>35.37088990447466</v>
      </c>
      <c r="P138" s="28">
        <f t="shared" si="34"/>
        <v>1.8929460533315678</v>
      </c>
      <c r="Q138" s="28">
        <f t="shared" si="34"/>
        <v>-5.71808369273209</v>
      </c>
      <c r="R138" s="28">
        <f t="shared" si="34"/>
        <v>19.250551245411973</v>
      </c>
      <c r="S138" s="28">
        <f t="shared" si="34"/>
        <v>16.559966136765137</v>
      </c>
      <c r="T138" s="28">
        <f t="shared" si="34"/>
        <v>8.871276463977651</v>
      </c>
      <c r="U138" s="28">
        <f t="shared" si="34"/>
        <v>8.556681928471367</v>
      </c>
      <c r="V138" s="28">
        <f t="shared" si="34"/>
        <v>20.137398250430728</v>
      </c>
      <c r="W138" s="28">
        <f t="shared" si="34"/>
        <v>8.596098583024148</v>
      </c>
      <c r="X138" s="28">
        <f t="shared" si="34"/>
        <v>-5.376007774972136</v>
      </c>
      <c r="Y138" s="28">
        <f t="shared" si="34"/>
        <v>11.679673187286754</v>
      </c>
      <c r="Z138" s="28">
        <f t="shared" si="34"/>
        <v>7.9446772069756255</v>
      </c>
      <c r="AA138" s="28">
        <f t="shared" si="34"/>
        <v>14.667732273475732</v>
      </c>
      <c r="AB138" s="28">
        <f>((AB96/AA96)-1)*100</f>
        <v>10.251138043727126</v>
      </c>
      <c r="AC138" s="28">
        <f>((AC96/AB96)-1)*100</f>
        <v>3.6892971816343545</v>
      </c>
    </row>
    <row r="139" spans="1:29" ht="15" customHeight="1">
      <c r="A139" s="17" t="s">
        <v>10</v>
      </c>
      <c r="B139" s="35"/>
      <c r="C139" s="28"/>
      <c r="D139" s="28"/>
      <c r="E139" s="38" t="s">
        <v>44</v>
      </c>
      <c r="F139" s="28">
        <f>((F97/E97)-1)*100</f>
        <v>-42.430166561988216</v>
      </c>
      <c r="G139" s="28">
        <f>((G97/F97)-1)*100</f>
        <v>-28.040876915796265</v>
      </c>
      <c r="H139" s="28">
        <f>((H97/G97)-1)*100</f>
        <v>-8.976331192676835</v>
      </c>
      <c r="I139" s="28"/>
      <c r="J139" s="28"/>
      <c r="K139" s="28">
        <f t="shared" si="34"/>
        <v>-34.013522004688014</v>
      </c>
      <c r="L139" s="28">
        <f t="shared" si="34"/>
        <v>197.33064093037203</v>
      </c>
      <c r="M139" s="28">
        <f t="shared" si="34"/>
        <v>-79.8348961266609</v>
      </c>
      <c r="N139" s="28">
        <f t="shared" si="34"/>
        <v>11.642221650003414</v>
      </c>
      <c r="O139" s="38" t="s">
        <v>44</v>
      </c>
      <c r="P139" s="28">
        <f t="shared" si="34"/>
        <v>-75.07616716750074</v>
      </c>
      <c r="Q139" s="28">
        <f t="shared" si="34"/>
        <v>14.633020785674589</v>
      </c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</row>
    <row r="140" spans="1:29" ht="15" customHeight="1">
      <c r="A140" s="17" t="s">
        <v>11</v>
      </c>
      <c r="B140" s="35"/>
      <c r="C140" s="28">
        <f>((C98/B98)-1)*100</f>
        <v>-37.33128477764508</v>
      </c>
      <c r="D140" s="28"/>
      <c r="E140" s="28"/>
      <c r="F140" s="28"/>
      <c r="G140" s="28"/>
      <c r="H140" s="28"/>
      <c r="I140" s="28"/>
      <c r="J140" s="28"/>
      <c r="K140" s="28"/>
      <c r="L140" s="28">
        <f t="shared" si="34"/>
        <v>-3.364846956057821</v>
      </c>
      <c r="M140" s="28">
        <f t="shared" si="34"/>
        <v>304.1026337593747</v>
      </c>
      <c r="N140" s="28">
        <f t="shared" si="34"/>
        <v>-2.4780181699175063</v>
      </c>
      <c r="O140" s="28">
        <f t="shared" si="34"/>
        <v>-63.70960159359551</v>
      </c>
      <c r="P140" s="38" t="s">
        <v>44</v>
      </c>
      <c r="Q140" s="28">
        <f t="shared" si="34"/>
        <v>-97.43911080178171</v>
      </c>
      <c r="R140" s="28">
        <f t="shared" si="34"/>
        <v>-3.2892856288901484</v>
      </c>
      <c r="S140" s="28"/>
      <c r="T140" s="28"/>
      <c r="U140" s="28">
        <f>((U98/T98)-1)*100</f>
        <v>240.1723032336111</v>
      </c>
      <c r="V140" s="28">
        <f>((V98/U98)-1)*100</f>
        <v>-75.12887538692584</v>
      </c>
      <c r="W140" s="38" t="s">
        <v>44</v>
      </c>
      <c r="X140" s="28">
        <f>((X98/W98)-1)*100</f>
        <v>20.12381319324046</v>
      </c>
      <c r="Y140" s="28">
        <f>((Y98/X98)-1)*100</f>
        <v>-100</v>
      </c>
      <c r="Z140" s="28"/>
      <c r="AA140" s="28"/>
      <c r="AB140" s="28"/>
      <c r="AC140" s="28"/>
    </row>
    <row r="141" spans="1:30" ht="15" customHeight="1">
      <c r="A141" s="17" t="s">
        <v>12</v>
      </c>
      <c r="B141" s="35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>
        <f>((R99/Q99)-1)*100</f>
        <v>10.048820796249093</v>
      </c>
      <c r="S141" s="28">
        <f>((S99/R99)-1)*100</f>
        <v>46.1460922246133</v>
      </c>
      <c r="T141" s="28">
        <f>((T99/S99)-1)*100</f>
        <v>47.25910639961051</v>
      </c>
      <c r="U141" s="28">
        <f>((U99/T99)-1)*100</f>
        <v>2.340523241605208</v>
      </c>
      <c r="V141" s="28">
        <f aca="true" t="shared" si="35" ref="V141:X143">((V99/U99)-1)*100</f>
        <v>12.912523644717378</v>
      </c>
      <c r="W141" s="28">
        <f t="shared" si="35"/>
        <v>15.03765839580713</v>
      </c>
      <c r="X141" s="28">
        <f t="shared" si="35"/>
        <v>0.17282499494153392</v>
      </c>
      <c r="Y141" s="28">
        <f>((Y99/X99)-1)*100</f>
        <v>7.8104168516828</v>
      </c>
      <c r="Z141" s="28">
        <f aca="true" t="shared" si="36" ref="Z141:AA143">((Z99/Y99)-1)*100</f>
        <v>1.2431313165738977</v>
      </c>
      <c r="AA141" s="28">
        <f t="shared" si="36"/>
        <v>9.815300554128402</v>
      </c>
      <c r="AB141" s="28">
        <f>((AB99/AA99)-1)*100</f>
        <v>5.199555176106951</v>
      </c>
      <c r="AC141" s="28">
        <f>((AC99/AB99)-1)*100</f>
        <v>15.876869949518113</v>
      </c>
      <c r="AD141" s="1" t="s">
        <v>4</v>
      </c>
    </row>
    <row r="142" spans="1:29" ht="15" customHeight="1">
      <c r="A142" s="17" t="s">
        <v>13</v>
      </c>
      <c r="B142" s="35"/>
      <c r="C142" s="28"/>
      <c r="D142" s="28"/>
      <c r="E142" s="28"/>
      <c r="F142" s="28">
        <f>((F100/E100)-1)*100</f>
        <v>-0.05834398231637783</v>
      </c>
      <c r="G142" s="28">
        <f>((G100/F100)-1)*100</f>
        <v>-29.743035713223374</v>
      </c>
      <c r="H142" s="28">
        <f>((H100/G100)-1)*100</f>
        <v>-4.932991634583706</v>
      </c>
      <c r="I142" s="28">
        <f>((I100/H100)-1)*100</f>
        <v>-72.48744165717882</v>
      </c>
      <c r="J142" s="28">
        <f>((J100/I100)-1)*100</f>
        <v>156.35731398747063</v>
      </c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>
        <f>((AC100/AB100)-1)*100</f>
        <v>53.75945599381817</v>
      </c>
    </row>
    <row r="143" spans="1:29" ht="15" customHeight="1">
      <c r="A143" s="17" t="s">
        <v>14</v>
      </c>
      <c r="B143" s="35"/>
      <c r="C143" s="28">
        <f>((C101/B101)-1)*100</f>
        <v>12.651455703342451</v>
      </c>
      <c r="D143" s="28">
        <f>((D101/C101)-1)*100</f>
        <v>14.884889755668373</v>
      </c>
      <c r="E143" s="28">
        <f>((E101/D101)-1)*100</f>
        <v>-16.760708176551585</v>
      </c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>
        <f>((U101/T101)-1)*100</f>
        <v>-9.901337572045687</v>
      </c>
      <c r="V143" s="28">
        <f t="shared" si="35"/>
        <v>-30.057588130017933</v>
      </c>
      <c r="W143" s="28">
        <f t="shared" si="35"/>
        <v>-89.48507950162261</v>
      </c>
      <c r="X143" s="28">
        <f t="shared" si="35"/>
        <v>385.4147824763389</v>
      </c>
      <c r="Y143" s="28">
        <f>((Y101/X101)-1)*100</f>
        <v>-2.341285946061078</v>
      </c>
      <c r="Z143" s="28">
        <f t="shared" si="36"/>
        <v>11.230569527083079</v>
      </c>
      <c r="AA143" s="28">
        <f t="shared" si="36"/>
        <v>242.1827681564256</v>
      </c>
      <c r="AB143" s="28">
        <f>((AB101/AA101)-1)*100</f>
        <v>-36.122860994985096</v>
      </c>
      <c r="AC143" s="28">
        <f>((AC101/AB101)-1)*100</f>
        <v>43.59910696989482</v>
      </c>
    </row>
    <row r="144" spans="1:29" ht="15" customHeight="1">
      <c r="A144" s="2"/>
      <c r="B144" s="35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</row>
    <row r="145" spans="1:29" s="11" customFormat="1" ht="15" customHeight="1">
      <c r="A145" s="7" t="s">
        <v>21</v>
      </c>
      <c r="B145" s="37"/>
      <c r="C145" s="27">
        <f aca="true" t="shared" si="37" ref="C145:AC145">((C103/B103)-1)*100</f>
        <v>28.455873690224152</v>
      </c>
      <c r="D145" s="27">
        <f t="shared" si="37"/>
        <v>18.96483542035634</v>
      </c>
      <c r="E145" s="27">
        <f t="shared" si="37"/>
        <v>5.439957000732809</v>
      </c>
      <c r="F145" s="27">
        <f t="shared" si="37"/>
        <v>-15.332324645628804</v>
      </c>
      <c r="G145" s="27">
        <f t="shared" si="37"/>
        <v>1.7921930989885704</v>
      </c>
      <c r="H145" s="27">
        <f t="shared" si="37"/>
        <v>-22.238972840478265</v>
      </c>
      <c r="I145" s="27">
        <f t="shared" si="37"/>
        <v>-2.6031007378205073</v>
      </c>
      <c r="J145" s="27">
        <f t="shared" si="37"/>
        <v>21.615811787607097</v>
      </c>
      <c r="K145" s="27">
        <f t="shared" si="37"/>
        <v>-7.436081763553338</v>
      </c>
      <c r="L145" s="27">
        <f t="shared" si="37"/>
        <v>25.87631390670162</v>
      </c>
      <c r="M145" s="27">
        <f t="shared" si="37"/>
        <v>10.31918098450797</v>
      </c>
      <c r="N145" s="27">
        <f t="shared" si="37"/>
        <v>1.215541812635479</v>
      </c>
      <c r="O145" s="27">
        <f t="shared" si="37"/>
        <v>106.53281436077128</v>
      </c>
      <c r="P145" s="27">
        <f t="shared" si="37"/>
        <v>9.237897027848764</v>
      </c>
      <c r="Q145" s="27">
        <f t="shared" si="37"/>
        <v>-17.875064702629174</v>
      </c>
      <c r="R145" s="27">
        <f t="shared" si="37"/>
        <v>15.275230152167364</v>
      </c>
      <c r="S145" s="27">
        <f t="shared" si="37"/>
        <v>22.144533484356188</v>
      </c>
      <c r="T145" s="27">
        <f t="shared" si="37"/>
        <v>40.89389726584023</v>
      </c>
      <c r="U145" s="27">
        <f t="shared" si="37"/>
        <v>6.305619692808406</v>
      </c>
      <c r="V145" s="27">
        <f t="shared" si="37"/>
        <v>3.55189310027495</v>
      </c>
      <c r="W145" s="27">
        <f t="shared" si="37"/>
        <v>12.579038771902894</v>
      </c>
      <c r="X145" s="27">
        <f t="shared" si="37"/>
        <v>1.6103283821226277</v>
      </c>
      <c r="Y145" s="27">
        <f t="shared" si="37"/>
        <v>3.1585758081593918</v>
      </c>
      <c r="Z145" s="27">
        <f t="shared" si="37"/>
        <v>11.874535776045892</v>
      </c>
      <c r="AA145" s="27">
        <f t="shared" si="37"/>
        <v>7.6596442311250845</v>
      </c>
      <c r="AB145" s="27">
        <f t="shared" si="37"/>
        <v>8.866201787226501</v>
      </c>
      <c r="AC145" s="27">
        <f t="shared" si="37"/>
        <v>19.308828809391688</v>
      </c>
    </row>
    <row r="146" spans="1:29" ht="15" customHeight="1">
      <c r="A146" s="17" t="s">
        <v>32</v>
      </c>
      <c r="B146" s="35"/>
      <c r="C146" s="28">
        <f aca="true" t="shared" si="38" ref="C146:Y146">((C104/B104)-1)*100</f>
        <v>77.45454108360516</v>
      </c>
      <c r="D146" s="28">
        <f t="shared" si="38"/>
        <v>-20.161038559049093</v>
      </c>
      <c r="E146" s="28">
        <f t="shared" si="38"/>
        <v>0.21875706947040996</v>
      </c>
      <c r="F146" s="28">
        <f t="shared" si="38"/>
        <v>21.580812336238676</v>
      </c>
      <c r="G146" s="28">
        <f t="shared" si="38"/>
        <v>-33.73930941452957</v>
      </c>
      <c r="H146" s="28">
        <f t="shared" si="38"/>
        <v>-7.521819008219122</v>
      </c>
      <c r="I146" s="28">
        <f t="shared" si="38"/>
        <v>-3.73157568896596</v>
      </c>
      <c r="J146" s="28">
        <f t="shared" si="38"/>
        <v>16.269023682247163</v>
      </c>
      <c r="K146" s="28">
        <f t="shared" si="38"/>
        <v>11.18673189883479</v>
      </c>
      <c r="L146" s="28">
        <f t="shared" si="38"/>
        <v>14.770050259518786</v>
      </c>
      <c r="M146" s="28">
        <f t="shared" si="38"/>
        <v>-11.446581243421239</v>
      </c>
      <c r="N146" s="28">
        <f t="shared" si="38"/>
        <v>5.669738109562772</v>
      </c>
      <c r="O146" s="28">
        <f t="shared" si="38"/>
        <v>30.226576252465186</v>
      </c>
      <c r="P146" s="28">
        <f t="shared" si="38"/>
        <v>4.27221489684908</v>
      </c>
      <c r="Q146" s="28">
        <f t="shared" si="38"/>
        <v>-28.75588088038502</v>
      </c>
      <c r="R146" s="28">
        <f t="shared" si="38"/>
        <v>8.896536445384173</v>
      </c>
      <c r="S146" s="28">
        <f t="shared" si="38"/>
        <v>22.27746336066838</v>
      </c>
      <c r="T146" s="28">
        <f t="shared" si="38"/>
        <v>24.068359951721273</v>
      </c>
      <c r="U146" s="28">
        <f t="shared" si="38"/>
        <v>22.63850879470395</v>
      </c>
      <c r="V146" s="28">
        <f t="shared" si="38"/>
        <v>-3.891231006662599</v>
      </c>
      <c r="W146" s="28">
        <f t="shared" si="38"/>
        <v>9.070261559402182</v>
      </c>
      <c r="X146" s="28">
        <f t="shared" si="38"/>
        <v>2.470925125038659</v>
      </c>
      <c r="Y146" s="28">
        <f t="shared" si="38"/>
        <v>7.437900679262177</v>
      </c>
      <c r="Z146" s="28">
        <f aca="true" t="shared" si="39" ref="Z146:AC157">((Z104/Y104)-1)*100</f>
        <v>-5.620339901838934</v>
      </c>
      <c r="AA146" s="28">
        <f t="shared" si="39"/>
        <v>18.71664104053725</v>
      </c>
      <c r="AB146" s="28">
        <f t="shared" si="39"/>
        <v>6.566478116625607</v>
      </c>
      <c r="AC146" s="28">
        <f t="shared" si="39"/>
        <v>23.81222040492219</v>
      </c>
    </row>
    <row r="147" spans="1:29" ht="15" customHeight="1">
      <c r="A147" s="18" t="s">
        <v>24</v>
      </c>
      <c r="B147" s="35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>
        <f>((Y105/X105)-1)*100</f>
        <v>-0.47323624219827165</v>
      </c>
      <c r="Z147" s="28">
        <f t="shared" si="39"/>
        <v>-1.9874554498481634</v>
      </c>
      <c r="AA147" s="28">
        <f t="shared" si="39"/>
        <v>15.29317318910126</v>
      </c>
      <c r="AB147" s="28">
        <f t="shared" si="39"/>
        <v>0.3711031893962824</v>
      </c>
      <c r="AC147" s="28">
        <f t="shared" si="39"/>
        <v>26.875975979608448</v>
      </c>
    </row>
    <row r="148" spans="1:29" ht="15" customHeight="1">
      <c r="A148" s="18" t="s">
        <v>25</v>
      </c>
      <c r="B148" s="35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>
        <f>((Y106/X106)-1)*100</f>
        <v>5.892108499518822</v>
      </c>
      <c r="Z148" s="28">
        <f t="shared" si="39"/>
        <v>-4.310764085757713</v>
      </c>
      <c r="AA148" s="28">
        <f t="shared" si="39"/>
        <v>4.911233010232197</v>
      </c>
      <c r="AB148" s="28">
        <f t="shared" si="39"/>
        <v>17.783090604193518</v>
      </c>
      <c r="AC148" s="28">
        <f t="shared" si="39"/>
        <v>60.00189524124722</v>
      </c>
    </row>
    <row r="149" spans="1:29" ht="15" customHeight="1">
      <c r="A149" s="18" t="s">
        <v>26</v>
      </c>
      <c r="B149" s="35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>
        <f>((Y107/X107)-1)*100</f>
        <v>25.2114852571796</v>
      </c>
      <c r="Z149" s="28">
        <f t="shared" si="39"/>
        <v>-12.25917737126634</v>
      </c>
      <c r="AA149" s="28">
        <f t="shared" si="39"/>
        <v>28.92541610577537</v>
      </c>
      <c r="AB149" s="28">
        <f t="shared" si="39"/>
        <v>15.00734876884875</v>
      </c>
      <c r="AC149" s="28">
        <f t="shared" si="39"/>
        <v>11.413712419604604</v>
      </c>
    </row>
    <row r="150" spans="1:29" ht="15" customHeight="1">
      <c r="A150" s="17" t="s">
        <v>17</v>
      </c>
      <c r="B150" s="35"/>
      <c r="C150" s="28">
        <f aca="true" t="shared" si="40" ref="C150:Y150">((C108/B108)-1)*100</f>
        <v>-29.15760683132447</v>
      </c>
      <c r="D150" s="28">
        <f t="shared" si="40"/>
        <v>84.33259219340951</v>
      </c>
      <c r="E150" s="28">
        <f t="shared" si="40"/>
        <v>-9.741464825290935</v>
      </c>
      <c r="F150" s="28">
        <f t="shared" si="40"/>
        <v>-66.00865607402196</v>
      </c>
      <c r="G150" s="28">
        <f t="shared" si="40"/>
        <v>-1.279946920431041</v>
      </c>
      <c r="H150" s="28">
        <f t="shared" si="40"/>
        <v>19.257930834345704</v>
      </c>
      <c r="I150" s="28">
        <f t="shared" si="40"/>
        <v>-35.22750922007233</v>
      </c>
      <c r="J150" s="28">
        <f t="shared" si="40"/>
        <v>83.82770048357737</v>
      </c>
      <c r="K150" s="28">
        <f t="shared" si="40"/>
        <v>-32.28592131573764</v>
      </c>
      <c r="L150" s="28">
        <f t="shared" si="40"/>
        <v>38.76098290691057</v>
      </c>
      <c r="M150" s="28">
        <f t="shared" si="40"/>
        <v>25.452625109431537</v>
      </c>
      <c r="N150" s="28">
        <f t="shared" si="40"/>
        <v>-1.5595870227735897</v>
      </c>
      <c r="O150" s="28">
        <f t="shared" si="40"/>
        <v>54.15647377085986</v>
      </c>
      <c r="P150" s="28">
        <f t="shared" si="40"/>
        <v>-55.94733925421549</v>
      </c>
      <c r="Q150" s="28">
        <f t="shared" si="40"/>
        <v>-35.58035538322145</v>
      </c>
      <c r="R150" s="28">
        <f t="shared" si="40"/>
        <v>176.49454854889478</v>
      </c>
      <c r="S150" s="28">
        <f t="shared" si="40"/>
        <v>-0.6251683012004516</v>
      </c>
      <c r="T150" s="28">
        <f t="shared" si="40"/>
        <v>53.43033727519091</v>
      </c>
      <c r="U150" s="28">
        <f t="shared" si="40"/>
        <v>-32.955038205550714</v>
      </c>
      <c r="V150" s="28">
        <f t="shared" si="40"/>
        <v>73.60453688671531</v>
      </c>
      <c r="W150" s="28">
        <f t="shared" si="40"/>
        <v>12.714670551694685</v>
      </c>
      <c r="X150" s="28">
        <f t="shared" si="40"/>
        <v>-1.6646467566751477</v>
      </c>
      <c r="Y150" s="28">
        <f t="shared" si="40"/>
        <v>12.88384629536159</v>
      </c>
      <c r="Z150" s="28">
        <f t="shared" si="39"/>
        <v>0.9144839997423881</v>
      </c>
      <c r="AA150" s="28">
        <f t="shared" si="39"/>
        <v>-6.585901489451873</v>
      </c>
      <c r="AB150" s="28">
        <f t="shared" si="39"/>
        <v>-35.119095888785466</v>
      </c>
      <c r="AC150" s="28">
        <f t="shared" si="39"/>
        <v>95.02036700008962</v>
      </c>
    </row>
    <row r="151" spans="1:29" ht="15" customHeight="1">
      <c r="A151" s="19" t="s">
        <v>27</v>
      </c>
      <c r="B151" s="35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>
        <f>((Y109/X109)-1)*100</f>
        <v>-18.58931011428694</v>
      </c>
      <c r="Z151" s="28">
        <f t="shared" si="39"/>
        <v>103.87730025744082</v>
      </c>
      <c r="AA151" s="28">
        <f t="shared" si="39"/>
        <v>4.387161723607935</v>
      </c>
      <c r="AB151" s="28">
        <f t="shared" si="39"/>
        <v>126.52828962112692</v>
      </c>
      <c r="AC151" s="28">
        <f t="shared" si="39"/>
        <v>10.833039127519072</v>
      </c>
    </row>
    <row r="152" spans="1:29" ht="15" customHeight="1">
      <c r="A152" s="19" t="s">
        <v>28</v>
      </c>
      <c r="B152" s="35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>
        <f>((Y110/X110)-1)*100</f>
        <v>13.407392160489518</v>
      </c>
      <c r="Z152" s="28">
        <f t="shared" si="39"/>
        <v>-0.3150340765902371</v>
      </c>
      <c r="AA152" s="28">
        <f t="shared" si="39"/>
        <v>-6.853893344857265</v>
      </c>
      <c r="AB152" s="28">
        <f t="shared" si="39"/>
        <v>-39.54339806843736</v>
      </c>
      <c r="AC152" s="28">
        <f t="shared" si="39"/>
        <v>103.65415806521412</v>
      </c>
    </row>
    <row r="153" spans="1:29" ht="15" customHeight="1">
      <c r="A153" s="17" t="s">
        <v>18</v>
      </c>
      <c r="B153" s="35"/>
      <c r="C153" s="28"/>
      <c r="D153" s="28"/>
      <c r="E153" s="28"/>
      <c r="F153" s="28">
        <f aca="true" t="shared" si="41" ref="F153:Y153">((F111/E111)-1)*100</f>
        <v>-2.391572295924138</v>
      </c>
      <c r="G153" s="28">
        <f t="shared" si="41"/>
        <v>-65.54145995219575</v>
      </c>
      <c r="H153" s="28">
        <f t="shared" si="41"/>
        <v>162.10090960011675</v>
      </c>
      <c r="I153" s="28">
        <f t="shared" si="41"/>
        <v>6.930346289837286</v>
      </c>
      <c r="J153" s="28">
        <f t="shared" si="41"/>
        <v>-63.72702402461906</v>
      </c>
      <c r="K153" s="28">
        <f t="shared" si="41"/>
        <v>195.639827333217</v>
      </c>
      <c r="L153" s="28">
        <f t="shared" si="41"/>
        <v>23.331048256502164</v>
      </c>
      <c r="M153" s="28">
        <f t="shared" si="41"/>
        <v>-27.541680780049305</v>
      </c>
      <c r="N153" s="28">
        <f t="shared" si="41"/>
        <v>81.88432209045627</v>
      </c>
      <c r="O153" s="28">
        <f t="shared" si="41"/>
        <v>59.542226464351835</v>
      </c>
      <c r="P153" s="28">
        <f t="shared" si="41"/>
        <v>-5.007931960225786</v>
      </c>
      <c r="Q153" s="28">
        <f t="shared" si="41"/>
        <v>89.35170039275522</v>
      </c>
      <c r="R153" s="28">
        <f t="shared" si="41"/>
        <v>9.212675183112395</v>
      </c>
      <c r="S153" s="28">
        <f t="shared" si="41"/>
        <v>26.082998725013805</v>
      </c>
      <c r="T153" s="28">
        <f t="shared" si="41"/>
        <v>34.41567673772434</v>
      </c>
      <c r="U153" s="28">
        <f t="shared" si="41"/>
        <v>13.92845149807551</v>
      </c>
      <c r="V153" s="28">
        <f t="shared" si="41"/>
        <v>3.9471016439179607</v>
      </c>
      <c r="W153" s="28">
        <f t="shared" si="41"/>
        <v>11.72387260057346</v>
      </c>
      <c r="X153" s="28">
        <f t="shared" si="41"/>
        <v>2.1962103933182764</v>
      </c>
      <c r="Y153" s="28">
        <f t="shared" si="41"/>
        <v>0.08196400185973562</v>
      </c>
      <c r="Z153" s="28">
        <f t="shared" si="39"/>
        <v>7.93252770674453</v>
      </c>
      <c r="AA153" s="28">
        <f t="shared" si="39"/>
        <v>8.768639862631478</v>
      </c>
      <c r="AB153" s="28">
        <f t="shared" si="39"/>
        <v>18.701937038991765</v>
      </c>
      <c r="AC153" s="28">
        <f t="shared" si="39"/>
        <v>10.13389152581241</v>
      </c>
    </row>
    <row r="154" spans="1:29" ht="15" customHeight="1">
      <c r="A154" s="18" t="s">
        <v>29</v>
      </c>
      <c r="B154" s="35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>
        <f>((Y112/X112)-1)*100</f>
        <v>0.16697931951554779</v>
      </c>
      <c r="Z154" s="28">
        <f t="shared" si="39"/>
        <v>7.842229969926184</v>
      </c>
      <c r="AA154" s="28">
        <f t="shared" si="39"/>
        <v>6.4202465679832565</v>
      </c>
      <c r="AB154" s="28">
        <f t="shared" si="39"/>
        <v>19.93944517898796</v>
      </c>
      <c r="AC154" s="28">
        <f t="shared" si="39"/>
        <v>11.841339636287795</v>
      </c>
    </row>
    <row r="155" spans="1:29" ht="15" customHeight="1">
      <c r="A155" s="18" t="s">
        <v>30</v>
      </c>
      <c r="B155" s="35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>
        <f>((Y113/X113)-1)*100</f>
        <v>-0.2493823344916768</v>
      </c>
      <c r="Z155" s="28">
        <f t="shared" si="39"/>
        <v>8.285931201822528</v>
      </c>
      <c r="AA155" s="28">
        <f t="shared" si="39"/>
        <v>17.922022774627557</v>
      </c>
      <c r="AB155" s="28">
        <f t="shared" si="39"/>
        <v>14.348941684255156</v>
      </c>
      <c r="AC155" s="28">
        <f t="shared" si="39"/>
        <v>3.8342253024487016</v>
      </c>
    </row>
    <row r="156" spans="1:29" ht="15" customHeight="1">
      <c r="A156" s="17" t="s">
        <v>15</v>
      </c>
      <c r="B156" s="35"/>
      <c r="C156" s="28">
        <f>((C114/B114)-1)*100</f>
        <v>192.89378482869043</v>
      </c>
      <c r="D156" s="28">
        <f>((D114/C114)-1)*100</f>
        <v>38.908438131077276</v>
      </c>
      <c r="E156" s="28"/>
      <c r="F156" s="28"/>
      <c r="G156" s="28">
        <f>((G114/F114)-1)*100</f>
        <v>308.5990610914021</v>
      </c>
      <c r="H156" s="28"/>
      <c r="I156" s="28"/>
      <c r="J156" s="28">
        <f aca="true" t="shared" si="42" ref="J156:X156">((J114/I114)-1)*100</f>
        <v>-60.937423074606954</v>
      </c>
      <c r="K156" s="28">
        <f t="shared" si="42"/>
        <v>92.45869697639</v>
      </c>
      <c r="L156" s="28">
        <f t="shared" si="42"/>
        <v>169.88572920873173</v>
      </c>
      <c r="M156" s="28">
        <f t="shared" si="42"/>
        <v>384.73858540099764</v>
      </c>
      <c r="N156" s="28">
        <f t="shared" si="42"/>
        <v>-87.37242419034725</v>
      </c>
      <c r="O156" s="28">
        <f t="shared" si="42"/>
        <v>131.3172469391875</v>
      </c>
      <c r="P156" s="28">
        <f t="shared" si="42"/>
        <v>89.61108373949702</v>
      </c>
      <c r="Q156" s="28">
        <f t="shared" si="42"/>
        <v>41.97370141398788</v>
      </c>
      <c r="R156" s="28">
        <f t="shared" si="42"/>
        <v>-30.552161877255045</v>
      </c>
      <c r="S156" s="28">
        <f t="shared" si="42"/>
        <v>-26.438536435620318</v>
      </c>
      <c r="T156" s="28">
        <f t="shared" si="42"/>
        <v>-20.15095132256558</v>
      </c>
      <c r="U156" s="28">
        <f t="shared" si="42"/>
        <v>65.68704898739574</v>
      </c>
      <c r="V156" s="28">
        <f t="shared" si="42"/>
        <v>-63.85345663880477</v>
      </c>
      <c r="W156" s="28">
        <f t="shared" si="42"/>
        <v>-0.544275599754307</v>
      </c>
      <c r="X156" s="28">
        <f t="shared" si="42"/>
        <v>60.01145845500042</v>
      </c>
      <c r="Y156" s="28">
        <f>((Y114/X114)-1)*100</f>
        <v>-2.4578104833042125</v>
      </c>
      <c r="Z156" s="28">
        <f t="shared" si="39"/>
        <v>63.31303472217735</v>
      </c>
      <c r="AA156" s="28">
        <f t="shared" si="39"/>
        <v>2.1016587499995687</v>
      </c>
      <c r="AB156" s="28">
        <f t="shared" si="39"/>
        <v>-26.8412713099209</v>
      </c>
      <c r="AC156" s="28">
        <f t="shared" si="39"/>
        <v>89.12151883920065</v>
      </c>
    </row>
    <row r="157" spans="1:29" ht="15" customHeight="1">
      <c r="A157" s="17" t="s">
        <v>14</v>
      </c>
      <c r="B157" s="35"/>
      <c r="C157" s="28">
        <f>((C115/B115)-1)*100</f>
        <v>47.62360228765257</v>
      </c>
      <c r="D157" s="28">
        <f>((D115/C115)-1)*100</f>
        <v>-3.5748751389097166</v>
      </c>
      <c r="E157" s="28">
        <f>((E115/D115)-1)*100</f>
        <v>-84.59251945220178</v>
      </c>
      <c r="F157" s="28">
        <f>((F115/E115)-1)*100</f>
        <v>-59.524930998916425</v>
      </c>
      <c r="G157" s="38" t="s">
        <v>44</v>
      </c>
      <c r="H157" s="28"/>
      <c r="I157" s="28"/>
      <c r="J157" s="28">
        <f>((J115/I115)-1)*100</f>
        <v>224.48195817568416</v>
      </c>
      <c r="K157" s="28"/>
      <c r="L157" s="28"/>
      <c r="M157" s="28"/>
      <c r="N157" s="28"/>
      <c r="O157" s="28"/>
      <c r="P157" s="28"/>
      <c r="Q157" s="28"/>
      <c r="R157" s="28"/>
      <c r="S157" s="28">
        <f aca="true" t="shared" si="43" ref="S157:X157">((S115/R115)-1)*100</f>
        <v>192.05144215895928</v>
      </c>
      <c r="T157" s="28">
        <f t="shared" si="43"/>
        <v>192.6912804198903</v>
      </c>
      <c r="U157" s="28">
        <f t="shared" si="43"/>
        <v>-31.827253076107255</v>
      </c>
      <c r="V157" s="28">
        <f t="shared" si="43"/>
        <v>-90.07161495081286</v>
      </c>
      <c r="W157" s="28">
        <f t="shared" si="43"/>
        <v>390.0686318901394</v>
      </c>
      <c r="X157" s="28">
        <f t="shared" si="43"/>
        <v>-2.437979339825136</v>
      </c>
      <c r="Y157" s="28">
        <f>((Y115/X115)-1)*100</f>
        <v>13.588612232922092</v>
      </c>
      <c r="Z157" s="28">
        <f t="shared" si="39"/>
        <v>228.1299185093996</v>
      </c>
      <c r="AA157" s="28">
        <f t="shared" si="39"/>
        <v>-34.830750847359006</v>
      </c>
      <c r="AB157" s="28">
        <f t="shared" si="39"/>
        <v>40.59949094867561</v>
      </c>
      <c r="AC157" s="28">
        <f t="shared" si="39"/>
        <v>54.01502940606697</v>
      </c>
    </row>
    <row r="158" spans="1:29" ht="15" customHeight="1">
      <c r="A158" s="17" t="s">
        <v>11</v>
      </c>
      <c r="B158" s="35"/>
      <c r="C158" s="28"/>
      <c r="D158" s="28"/>
      <c r="E158" s="28"/>
      <c r="F158" s="28"/>
      <c r="G158" s="28"/>
      <c r="H158" s="28">
        <f>((H116/G116)-1)*100</f>
        <v>-86.90211742452763</v>
      </c>
      <c r="I158" s="28"/>
      <c r="J158" s="28"/>
      <c r="K158" s="28"/>
      <c r="L158" s="28"/>
      <c r="M158" s="28"/>
      <c r="N158" s="28"/>
      <c r="O158" s="28"/>
      <c r="P158" s="28">
        <f>((P116/O116)-1)*100</f>
        <v>58.145794769576</v>
      </c>
      <c r="Q158" s="28"/>
      <c r="R158" s="28"/>
      <c r="S158" s="28"/>
      <c r="T158" s="28"/>
      <c r="U158" s="28">
        <f>((U116/T116)-1)*100</f>
        <v>-80.92123435663626</v>
      </c>
      <c r="V158" s="38" t="s">
        <v>44</v>
      </c>
      <c r="W158" s="28">
        <f>((W116/V116)-1)*100</f>
        <v>-4.638203935197782</v>
      </c>
      <c r="X158" s="28">
        <f>((X116/W116)-1)*100</f>
        <v>-18.674537954123316</v>
      </c>
      <c r="Y158" s="28">
        <f>((Y116/X116)-1)*100</f>
        <v>-98.56789249893396</v>
      </c>
      <c r="Z158" s="28">
        <f>((Z116/Y116)-1)*100</f>
        <v>41.86971560873138</v>
      </c>
      <c r="AA158" s="28">
        <f>((AA116/Z116)-1)*100</f>
        <v>-100</v>
      </c>
      <c r="AB158" s="28"/>
      <c r="AC158" s="28"/>
    </row>
    <row r="159" spans="1:29" ht="15" customHeight="1">
      <c r="A159" s="17" t="s">
        <v>22</v>
      </c>
      <c r="B159" s="35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>
        <f>((Z117/Y117)-1)*100</f>
        <v>-77.45167402930278</v>
      </c>
      <c r="AA159" s="28">
        <f>((AA117/Z117)-1)*100</f>
        <v>216.7328275817408</v>
      </c>
      <c r="AB159" s="28">
        <f>((AB117/AA117)-1)*100</f>
        <v>75.69526868534957</v>
      </c>
      <c r="AC159" s="28">
        <f>((AC117/AB117)-1)*100</f>
        <v>-59.805848347687714</v>
      </c>
    </row>
    <row r="160" spans="1:29" ht="15" customHeight="1">
      <c r="A160" s="39" t="s">
        <v>23</v>
      </c>
      <c r="B160" s="40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>
        <f>((W118/V118)-1)*100</f>
        <v>-83.19328100434117</v>
      </c>
      <c r="X160" s="41"/>
      <c r="Y160" s="41"/>
      <c r="Z160" s="42" t="s">
        <v>44</v>
      </c>
      <c r="AA160" s="41">
        <f>((AA118/Z118)-1)*100</f>
        <v>56.300742087132384</v>
      </c>
      <c r="AB160" s="41">
        <f>((AB118/AA118)-1)*100</f>
        <v>-85.81311040241413</v>
      </c>
      <c r="AC160" s="41">
        <f>((AC118/AB118)-1)*100</f>
        <v>208.44803889268823</v>
      </c>
    </row>
    <row r="161" spans="1:23" s="2" customFormat="1" ht="15" customHeight="1">
      <c r="A161" s="26" t="s">
        <v>31</v>
      </c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4"/>
      <c r="Q161" s="24"/>
      <c r="R161" s="24"/>
      <c r="S161" s="24"/>
      <c r="T161" s="24"/>
      <c r="U161" s="24"/>
      <c r="V161" s="1"/>
      <c r="W161" s="1"/>
    </row>
    <row r="162" ht="15" customHeight="1">
      <c r="A162" s="26" t="s">
        <v>43</v>
      </c>
    </row>
    <row r="163" spans="1:29" ht="15" customHeight="1">
      <c r="A163" s="26" t="s">
        <v>39</v>
      </c>
      <c r="AC163" s="1" t="s">
        <v>4</v>
      </c>
    </row>
    <row r="164" ht="15" customHeight="1"/>
    <row r="165" spans="1:29" s="25" customFormat="1" ht="15" customHeight="1" hidden="1">
      <c r="A165" s="25" t="str">
        <f>'[2]PIB EST'!A30</f>
        <v>Quintana Roo</v>
      </c>
      <c r="B165" s="25">
        <f>'[2]PIB EST'!B30</f>
        <v>17239.7</v>
      </c>
      <c r="C165" s="25">
        <f>'[2]PIB EST'!C30</f>
        <v>29233.746972767218</v>
      </c>
      <c r="D165" s="25">
        <f>'[2]PIB EST'!D30</f>
        <v>49572.32214410787</v>
      </c>
      <c r="E165" s="25">
        <f>'[2]PIB EST'!E30</f>
        <v>84060.90143177404</v>
      </c>
      <c r="F165" s="25">
        <f>'[2]PIB EST'!F30</f>
        <v>142543.9609018259</v>
      </c>
      <c r="G165" s="25">
        <f>'[2]PIB EST'!G30</f>
        <v>241715</v>
      </c>
      <c r="H165" s="25">
        <f>'[2]PIB EST'!H30</f>
        <v>547919.9647523145</v>
      </c>
      <c r="I165" s="25">
        <f>'[2]PIB EST'!I30</f>
        <v>1242025.889060164</v>
      </c>
      <c r="J165" s="25">
        <f>'[2]PIB EST'!J30</f>
        <v>2815426.3548199623</v>
      </c>
      <c r="K165" s="25">
        <f>'[2]PIB EST'!K30</f>
        <v>3926110.7535800454</v>
      </c>
      <c r="L165" s="25">
        <f>'[2]PIB EST'!L30</f>
        <v>5474959.635505213</v>
      </c>
      <c r="M165" s="25">
        <f>'[2]PIB EST'!M30</f>
        <v>7634828.687162823</v>
      </c>
      <c r="N165" s="25">
        <f>'[2]PIB EST'!N30</f>
        <v>10646765.083765866</v>
      </c>
      <c r="O165" s="25">
        <f>'[3]Hoja1'!B34</f>
        <v>14846909</v>
      </c>
      <c r="P165" s="25">
        <f>'[3]Hoja1'!C34</f>
        <v>16608833</v>
      </c>
      <c r="Q165" s="25">
        <f>'[3]Hoja1'!D34</f>
        <v>20596828</v>
      </c>
      <c r="R165" s="25">
        <f>'[3]Hoja1'!E34</f>
        <v>27932297</v>
      </c>
      <c r="S165" s="25">
        <f>'[3]Hoja1'!F34</f>
        <v>36374165</v>
      </c>
      <c r="T165" s="25">
        <f>'[3]Hoja1'!G34</f>
        <v>46707476</v>
      </c>
      <c r="U165" s="25">
        <f>'[3]Hoja1'!H34</f>
        <v>56899489</v>
      </c>
      <c r="V165" s="25">
        <f>'[3]Hoja1'!I34</f>
        <v>69770372</v>
      </c>
      <c r="W165" s="25">
        <f>'[3]Hoja1'!J34</f>
        <v>81295699</v>
      </c>
      <c r="X165" s="25">
        <f>'[3]Hoja1'!K34</f>
        <v>87947261</v>
      </c>
      <c r="Y165" s="25">
        <f>'[3]Hoja1'!L34</f>
        <v>98759501</v>
      </c>
      <c r="Z165" s="25">
        <f>'[3]Hoja1'!M34</f>
        <v>114238197</v>
      </c>
      <c r="AA165" s="25">
        <f>'[3]Hoja1'!N34</f>
        <v>122038413</v>
      </c>
      <c r="AB165" s="43">
        <f>'[3]Hoja1'!O34</f>
        <v>129552796</v>
      </c>
      <c r="AC165" s="43">
        <v>157214000</v>
      </c>
    </row>
    <row r="166" spans="1:11" ht="15" customHeight="1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</row>
    <row r="167" spans="1:30" ht="15" customHeight="1">
      <c r="A167" s="45" t="s">
        <v>36</v>
      </c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1" t="s">
        <v>4</v>
      </c>
    </row>
    <row r="168" spans="1:29" ht="15" customHeight="1">
      <c r="A168" s="46" t="s">
        <v>20</v>
      </c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</row>
    <row r="169" spans="1:13" ht="1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29" ht="15" customHeight="1">
      <c r="A170" s="4" t="s">
        <v>1</v>
      </c>
      <c r="B170" s="5">
        <v>1980</v>
      </c>
      <c r="C170" s="5">
        <v>1981</v>
      </c>
      <c r="D170" s="5">
        <v>1982</v>
      </c>
      <c r="E170" s="5">
        <v>1983</v>
      </c>
      <c r="F170" s="5">
        <v>1984</v>
      </c>
      <c r="G170" s="5">
        <v>1985</v>
      </c>
      <c r="H170" s="5">
        <v>1986</v>
      </c>
      <c r="I170" s="5">
        <v>1987</v>
      </c>
      <c r="J170" s="5">
        <v>1988</v>
      </c>
      <c r="K170" s="5">
        <v>1989</v>
      </c>
      <c r="L170" s="5">
        <v>1990</v>
      </c>
      <c r="M170" s="5">
        <v>1991</v>
      </c>
      <c r="N170" s="5">
        <v>1992</v>
      </c>
      <c r="O170" s="5">
        <v>1993</v>
      </c>
      <c r="P170" s="5">
        <v>1994</v>
      </c>
      <c r="Q170" s="5">
        <v>1995</v>
      </c>
      <c r="R170" s="5">
        <v>1996</v>
      </c>
      <c r="S170" s="5">
        <v>1997</v>
      </c>
      <c r="T170" s="5">
        <v>1998</v>
      </c>
      <c r="U170" s="5">
        <v>1999</v>
      </c>
      <c r="V170" s="5">
        <v>2000</v>
      </c>
      <c r="W170" s="5">
        <v>2001</v>
      </c>
      <c r="X170" s="6">
        <v>2002</v>
      </c>
      <c r="Y170" s="6">
        <v>2003</v>
      </c>
      <c r="Z170" s="6">
        <v>2004</v>
      </c>
      <c r="AA170" s="6">
        <v>2005</v>
      </c>
      <c r="AB170" s="6">
        <v>2006</v>
      </c>
      <c r="AC170" s="6">
        <v>2007</v>
      </c>
    </row>
    <row r="171" spans="1:23" ht="1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1:29" s="11" customFormat="1" ht="15" customHeight="1">
      <c r="A172" s="7" t="s">
        <v>19</v>
      </c>
      <c r="B172" s="27">
        <f aca="true" t="shared" si="44" ref="B172:AC176">(B7/B$165)*100</f>
        <v>6.380621472531424</v>
      </c>
      <c r="C172" s="27">
        <f t="shared" si="44"/>
        <v>6.105956932796955</v>
      </c>
      <c r="D172" s="27">
        <f t="shared" si="44"/>
        <v>6.953476962365193</v>
      </c>
      <c r="E172" s="27">
        <f t="shared" si="44"/>
        <v>8.054874364505258</v>
      </c>
      <c r="F172" s="27">
        <f t="shared" si="44"/>
        <v>6.410653907880112</v>
      </c>
      <c r="G172" s="27">
        <f t="shared" si="44"/>
        <v>6.108847196078026</v>
      </c>
      <c r="H172" s="27">
        <f t="shared" si="44"/>
        <v>3.5554462792401305</v>
      </c>
      <c r="I172" s="27">
        <f t="shared" si="44"/>
        <v>3.69179100080569</v>
      </c>
      <c r="J172" s="27">
        <f t="shared" si="44"/>
        <v>3.9805694014385438</v>
      </c>
      <c r="K172" s="27">
        <f t="shared" si="44"/>
        <v>3.3496948571835223</v>
      </c>
      <c r="L172" s="27">
        <f t="shared" si="44"/>
        <v>3.8729737590190148</v>
      </c>
      <c r="M172" s="27">
        <f t="shared" si="44"/>
        <v>3.7840154879409504</v>
      </c>
      <c r="N172" s="27">
        <f t="shared" si="44"/>
        <v>3.1548089711508327</v>
      </c>
      <c r="O172" s="27">
        <f t="shared" si="44"/>
        <v>5.123358875574707</v>
      </c>
      <c r="P172" s="27">
        <f t="shared" si="44"/>
        <v>5.426013368910386</v>
      </c>
      <c r="Q172" s="27">
        <f t="shared" si="44"/>
        <v>4.958859262212608</v>
      </c>
      <c r="R172" s="27">
        <f t="shared" si="44"/>
        <v>5.500237799991887</v>
      </c>
      <c r="S172" s="27">
        <f t="shared" si="44"/>
        <v>6.073558939428576</v>
      </c>
      <c r="T172" s="27">
        <f t="shared" si="44"/>
        <v>7.6934728457602795</v>
      </c>
      <c r="U172" s="27">
        <f t="shared" si="44"/>
        <v>7.72524636732678</v>
      </c>
      <c r="V172" s="27">
        <f t="shared" si="44"/>
        <v>7.317008397203327</v>
      </c>
      <c r="W172" s="27">
        <f t="shared" si="44"/>
        <v>7.4867446616087285</v>
      </c>
      <c r="X172" s="27">
        <f t="shared" si="44"/>
        <v>7.518280034895004</v>
      </c>
      <c r="Y172" s="27">
        <f t="shared" si="44"/>
        <v>7.498410709871853</v>
      </c>
      <c r="Z172" s="27">
        <f t="shared" si="44"/>
        <v>7.910306042382655</v>
      </c>
      <c r="AA172" s="27">
        <f t="shared" si="44"/>
        <v>8.33818446983574</v>
      </c>
      <c r="AB172" s="27">
        <f t="shared" si="44"/>
        <v>9.12476948780017</v>
      </c>
      <c r="AC172" s="27">
        <f t="shared" si="44"/>
        <v>9.373235844136019</v>
      </c>
    </row>
    <row r="173" spans="1:30" ht="15" customHeight="1">
      <c r="A173" s="17" t="s">
        <v>5</v>
      </c>
      <c r="B173" s="28">
        <f t="shared" si="44"/>
        <v>0.49304802287742827</v>
      </c>
      <c r="C173" s="28">
        <f t="shared" si="44"/>
        <v>0.35917393722335034</v>
      </c>
      <c r="D173" s="28">
        <f t="shared" si="44"/>
        <v>0.3429332995654432</v>
      </c>
      <c r="E173" s="28">
        <f t="shared" si="44"/>
        <v>0.55198075692371</v>
      </c>
      <c r="F173" s="28">
        <f t="shared" si="44"/>
        <v>0.020344600933303047</v>
      </c>
      <c r="G173" s="28">
        <f t="shared" si="44"/>
        <v>0.014479862648160024</v>
      </c>
      <c r="H173" s="28">
        <f t="shared" si="44"/>
        <v>0.024638634962138372</v>
      </c>
      <c r="I173" s="28">
        <f t="shared" si="44"/>
        <v>0.02334894969213901</v>
      </c>
      <c r="J173" s="28">
        <f t="shared" si="44"/>
        <v>0.02702965391714761</v>
      </c>
      <c r="K173" s="28">
        <f t="shared" si="44"/>
        <v>0.08383334568437041</v>
      </c>
      <c r="L173" s="28">
        <f t="shared" si="44"/>
        <v>0.08338673349102635</v>
      </c>
      <c r="M173" s="28">
        <f t="shared" si="44"/>
        <v>0.16376660842466587</v>
      </c>
      <c r="N173" s="28">
        <f t="shared" si="44"/>
        <v>0.2368916736827162</v>
      </c>
      <c r="O173" s="28">
        <f t="shared" si="44"/>
        <v>0.20416700876930005</v>
      </c>
      <c r="P173" s="28">
        <f t="shared" si="44"/>
        <v>0.21077531455701912</v>
      </c>
      <c r="Q173" s="28">
        <f t="shared" si="44"/>
        <v>0.20112075024367831</v>
      </c>
      <c r="R173" s="28">
        <f t="shared" si="44"/>
        <v>0.4407154628206911</v>
      </c>
      <c r="S173" s="28">
        <f t="shared" si="44"/>
        <v>0.40024105020692574</v>
      </c>
      <c r="T173" s="28">
        <f t="shared" si="44"/>
        <v>0.39027262359456116</v>
      </c>
      <c r="U173" s="28">
        <f t="shared" si="44"/>
        <v>0.3857070579315747</v>
      </c>
      <c r="V173" s="28">
        <f t="shared" si="44"/>
        <v>0.35944379084004313</v>
      </c>
      <c r="W173" s="28">
        <f t="shared" si="44"/>
        <v>0.3414692504212308</v>
      </c>
      <c r="X173" s="28">
        <f t="shared" si="44"/>
        <v>0.3274709817284702</v>
      </c>
      <c r="Y173" s="28">
        <f t="shared" si="44"/>
        <v>0.3737048043610508</v>
      </c>
      <c r="Z173" s="28">
        <f t="shared" si="44"/>
        <v>0.38188190242533326</v>
      </c>
      <c r="AA173" s="28">
        <f t="shared" si="44"/>
        <v>0.3849279816511544</v>
      </c>
      <c r="AB173" s="28">
        <f t="shared" si="44"/>
        <v>0.40164783475610977</v>
      </c>
      <c r="AC173" s="28">
        <f t="shared" si="44"/>
        <v>0.4289668859007468</v>
      </c>
      <c r="AD173" s="1" t="s">
        <v>4</v>
      </c>
    </row>
    <row r="174" spans="1:29" ht="15" customHeight="1">
      <c r="A174" s="17" t="s">
        <v>6</v>
      </c>
      <c r="B174" s="28">
        <f t="shared" si="44"/>
        <v>0.214620904076057</v>
      </c>
      <c r="C174" s="28">
        <f t="shared" si="44"/>
        <v>0.1334074623972444</v>
      </c>
      <c r="D174" s="28">
        <f t="shared" si="44"/>
        <v>0.10489724457295911</v>
      </c>
      <c r="E174" s="28">
        <f t="shared" si="44"/>
        <v>0.06304952611413064</v>
      </c>
      <c r="F174" s="28">
        <f t="shared" si="44"/>
        <v>0.06243687872634383</v>
      </c>
      <c r="G174" s="28">
        <f t="shared" si="44"/>
        <v>0.05750574023126409</v>
      </c>
      <c r="H174" s="28">
        <f t="shared" si="44"/>
        <v>0.0717258040008917</v>
      </c>
      <c r="I174" s="28">
        <f t="shared" si="44"/>
        <v>0.08494186870760916</v>
      </c>
      <c r="J174" s="28">
        <f t="shared" si="44"/>
        <v>0.08044962696759438</v>
      </c>
      <c r="K174" s="28">
        <f t="shared" si="44"/>
        <v>0.10568703382135505</v>
      </c>
      <c r="L174" s="28">
        <f t="shared" si="44"/>
        <v>0.10672937133829277</v>
      </c>
      <c r="M174" s="28">
        <f t="shared" si="44"/>
        <v>0.11764900521085443</v>
      </c>
      <c r="N174" s="28">
        <f t="shared" si="44"/>
        <v>0.12993899922798588</v>
      </c>
      <c r="O174" s="28">
        <f t="shared" si="44"/>
        <v>0.09788899494164072</v>
      </c>
      <c r="P174" s="28">
        <f t="shared" si="44"/>
        <v>0.12753154902575034</v>
      </c>
      <c r="Q174" s="28">
        <f t="shared" si="44"/>
        <v>0.11169870428592207</v>
      </c>
      <c r="R174" s="28">
        <f t="shared" si="44"/>
        <v>0.15829401355713782</v>
      </c>
      <c r="S174" s="28">
        <f t="shared" si="44"/>
        <v>0.23734700164251193</v>
      </c>
      <c r="T174" s="28">
        <f t="shared" si="44"/>
        <v>0.23508300684027544</v>
      </c>
      <c r="U174" s="28">
        <f t="shared" si="44"/>
        <v>0.2044098708865382</v>
      </c>
      <c r="V174" s="28">
        <f t="shared" si="44"/>
        <v>0.17834242735584097</v>
      </c>
      <c r="W174" s="28">
        <f t="shared" si="44"/>
        <v>0.1611796523208442</v>
      </c>
      <c r="X174" s="28">
        <f t="shared" si="44"/>
        <v>0.19495242609090463</v>
      </c>
      <c r="Y174" s="28">
        <f t="shared" si="44"/>
        <v>0.23152000332605974</v>
      </c>
      <c r="Z174" s="28">
        <f t="shared" si="44"/>
        <v>0.2872611863788432</v>
      </c>
      <c r="AA174" s="28">
        <f t="shared" si="44"/>
        <v>0.33765352225614403</v>
      </c>
      <c r="AB174" s="28">
        <f t="shared" si="44"/>
        <v>0.39898019645982785</v>
      </c>
      <c r="AC174" s="28">
        <f t="shared" si="44"/>
        <v>0.4779275382599514</v>
      </c>
    </row>
    <row r="175" spans="1:29" ht="15" customHeight="1">
      <c r="A175" s="17" t="s">
        <v>7</v>
      </c>
      <c r="B175" s="28">
        <f t="shared" si="44"/>
        <v>0.2320225990011427</v>
      </c>
      <c r="C175" s="28">
        <f t="shared" si="44"/>
        <v>0.37969816220754177</v>
      </c>
      <c r="D175" s="28">
        <f t="shared" si="44"/>
        <v>0.2904846772789637</v>
      </c>
      <c r="E175" s="28">
        <f t="shared" si="44"/>
        <v>0.17368360023892596</v>
      </c>
      <c r="F175" s="28">
        <f t="shared" si="44"/>
        <v>0.25185212879502733</v>
      </c>
      <c r="G175" s="28">
        <f t="shared" si="44"/>
        <v>0.3359328134373125</v>
      </c>
      <c r="H175" s="28">
        <f t="shared" si="44"/>
        <v>0.08942911949220593</v>
      </c>
      <c r="I175" s="28">
        <f t="shared" si="44"/>
        <v>0.23276487434473753</v>
      </c>
      <c r="J175" s="28">
        <f t="shared" si="44"/>
        <v>0.09913241009560968</v>
      </c>
      <c r="K175" s="28">
        <f t="shared" si="44"/>
        <v>0.18344846725050895</v>
      </c>
      <c r="L175" s="28">
        <f t="shared" si="44"/>
        <v>0.04734993812901018</v>
      </c>
      <c r="M175" s="28">
        <f t="shared" si="44"/>
        <v>0.1693463014008328</v>
      </c>
      <c r="N175" s="28">
        <f t="shared" si="44"/>
        <v>0.0852681535525053</v>
      </c>
      <c r="O175" s="28">
        <f t="shared" si="44"/>
        <v>0.07273224345889101</v>
      </c>
      <c r="P175" s="28">
        <f t="shared" si="44"/>
        <v>0.13763733430277733</v>
      </c>
      <c r="Q175" s="28">
        <f t="shared" si="44"/>
        <v>0.07180947474047945</v>
      </c>
      <c r="R175" s="28">
        <f t="shared" si="44"/>
        <v>0.2846511334173484</v>
      </c>
      <c r="S175" s="28">
        <f t="shared" si="44"/>
        <v>0.28810599501046963</v>
      </c>
      <c r="T175" s="28">
        <f t="shared" si="44"/>
        <v>0.30660745187772515</v>
      </c>
      <c r="U175" s="28">
        <f t="shared" si="44"/>
        <v>0.21503906476207546</v>
      </c>
      <c r="V175" s="28">
        <f t="shared" si="44"/>
        <v>0.12038667215361845</v>
      </c>
      <c r="W175" s="28">
        <f t="shared" si="44"/>
        <v>0.08251586593775398</v>
      </c>
      <c r="X175" s="28">
        <f t="shared" si="44"/>
        <v>0.07229660398406268</v>
      </c>
      <c r="Y175" s="28">
        <f t="shared" si="44"/>
        <v>0.06726947719187037</v>
      </c>
      <c r="Z175" s="28">
        <f t="shared" si="44"/>
        <v>0.09635306131450937</v>
      </c>
      <c r="AA175" s="28">
        <f t="shared" si="44"/>
        <v>0.0869422974223698</v>
      </c>
      <c r="AB175" s="28">
        <f t="shared" si="44"/>
        <v>0.09456222002341037</v>
      </c>
      <c r="AC175" s="28">
        <f t="shared" si="44"/>
        <v>0.06796404900326942</v>
      </c>
    </row>
    <row r="176" spans="1:29" ht="15" customHeight="1">
      <c r="A176" s="17" t="s">
        <v>8</v>
      </c>
      <c r="B176" s="28">
        <f t="shared" si="44"/>
        <v>3.080100001740169</v>
      </c>
      <c r="C176" s="28">
        <f t="shared" si="44"/>
        <v>2.415017139806527</v>
      </c>
      <c r="D176" s="28">
        <f t="shared" si="44"/>
        <v>4.0082850955090334</v>
      </c>
      <c r="E176" s="28">
        <f t="shared" si="44"/>
        <v>1.1586837440596842</v>
      </c>
      <c r="F176" s="28">
        <f t="shared" si="44"/>
        <v>1.544786595004597</v>
      </c>
      <c r="G176" s="28">
        <f t="shared" si="44"/>
        <v>1.3722772686841942</v>
      </c>
      <c r="H176" s="28">
        <f t="shared" si="44"/>
        <v>0.9245875905051333</v>
      </c>
      <c r="I176" s="28">
        <f t="shared" si="44"/>
        <v>1.0716362772495527</v>
      </c>
      <c r="J176" s="28">
        <f t="shared" si="44"/>
        <v>0.5951141279655823</v>
      </c>
      <c r="K176" s="28">
        <f t="shared" si="44"/>
        <v>0.34319943694184646</v>
      </c>
      <c r="L176" s="28">
        <f t="shared" si="44"/>
        <v>0.13964285600243528</v>
      </c>
      <c r="M176" s="28">
        <f t="shared" si="44"/>
        <v>0.1369421689523893</v>
      </c>
      <c r="N176" s="28">
        <f t="shared" si="44"/>
        <v>0.3324136460375601</v>
      </c>
      <c r="O176" s="28">
        <f t="shared" si="44"/>
        <v>2.034568205408951</v>
      </c>
      <c r="P176" s="28">
        <f t="shared" si="44"/>
        <v>0.6158468569104163</v>
      </c>
      <c r="Q176" s="28">
        <f t="shared" si="44"/>
        <v>0.3431474594049142</v>
      </c>
      <c r="R176" s="28">
        <f t="shared" si="44"/>
        <v>0.2807175292458046</v>
      </c>
      <c r="S176" s="28">
        <f t="shared" si="44"/>
        <v>0.09765975383902283</v>
      </c>
      <c r="T176" s="28">
        <f t="shared" si="44"/>
        <v>0.13462116000444982</v>
      </c>
      <c r="U176" s="28">
        <f t="shared" si="44"/>
        <v>0.17691196664349657</v>
      </c>
      <c r="V176" s="28">
        <f t="shared" si="44"/>
        <v>0.065987827899212</v>
      </c>
      <c r="W176" s="28">
        <f t="shared" si="44"/>
        <v>0.07043254034878278</v>
      </c>
      <c r="X176" s="28">
        <f t="shared" si="44"/>
        <v>0.07577408465284667</v>
      </c>
      <c r="Y176" s="28">
        <f t="shared" si="44"/>
        <v>0.04880036807800396</v>
      </c>
      <c r="Z176" s="28">
        <f t="shared" si="44"/>
        <v>0.088342605757337</v>
      </c>
      <c r="AA176" s="28">
        <f t="shared" si="44"/>
        <v>0.07173069351532783</v>
      </c>
      <c r="AB176" s="28">
        <f t="shared" si="44"/>
        <v>0.1756063991085148</v>
      </c>
      <c r="AC176" s="28">
        <f t="shared" si="44"/>
        <v>0.16977877288282214</v>
      </c>
    </row>
    <row r="177" spans="1:29" ht="15" customHeight="1">
      <c r="A177" s="17" t="s">
        <v>9</v>
      </c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>
        <f>(AC12/AC$165)*100</f>
        <v>0</v>
      </c>
    </row>
    <row r="178" spans="1:29" ht="15" customHeight="1">
      <c r="A178" s="17" t="s">
        <v>16</v>
      </c>
      <c r="B178" s="28">
        <f aca="true" t="shared" si="45" ref="B178:AC180">(B13/B$165)*100</f>
        <v>1.8097762722089132</v>
      </c>
      <c r="C178" s="28">
        <f t="shared" si="45"/>
        <v>2.562107418859899</v>
      </c>
      <c r="D178" s="28">
        <f t="shared" si="45"/>
        <v>1.9668233357429832</v>
      </c>
      <c r="E178" s="28">
        <f t="shared" si="45"/>
        <v>3.498653892484118</v>
      </c>
      <c r="F178" s="28">
        <f t="shared" si="45"/>
        <v>2.6027058435363553</v>
      </c>
      <c r="G178" s="28">
        <f t="shared" si="45"/>
        <v>3.026291293465445</v>
      </c>
      <c r="H178" s="28">
        <f t="shared" si="45"/>
        <v>1.5474887840294167</v>
      </c>
      <c r="I178" s="28">
        <f t="shared" si="45"/>
        <v>2.0894894565875575</v>
      </c>
      <c r="J178" s="28">
        <f t="shared" si="45"/>
        <v>2.3178727402433883</v>
      </c>
      <c r="K178" s="28">
        <f t="shared" si="45"/>
        <v>2.188104090585445</v>
      </c>
      <c r="L178" s="28">
        <f t="shared" si="45"/>
        <v>2.6355881980248546</v>
      </c>
      <c r="M178" s="28">
        <f t="shared" si="45"/>
        <v>2.4594697234756095</v>
      </c>
      <c r="N178" s="28">
        <f t="shared" si="45"/>
        <v>1.7640879508686105</v>
      </c>
      <c r="O178" s="28">
        <f t="shared" si="45"/>
        <v>1.877754420128796</v>
      </c>
      <c r="P178" s="28">
        <f t="shared" si="45"/>
        <v>1.8549632355265417</v>
      </c>
      <c r="Q178" s="28">
        <f t="shared" si="45"/>
        <v>1.9462096882102426</v>
      </c>
      <c r="R178" s="28">
        <f t="shared" si="45"/>
        <v>2.2331289045079252</v>
      </c>
      <c r="S178" s="28">
        <f t="shared" si="45"/>
        <v>2.353157247733385</v>
      </c>
      <c r="T178" s="28">
        <f t="shared" si="45"/>
        <v>2.303303974293109</v>
      </c>
      <c r="U178" s="28">
        <f t="shared" si="45"/>
        <v>2.361791238582125</v>
      </c>
      <c r="V178" s="28">
        <f t="shared" si="45"/>
        <v>2.5952721220979016</v>
      </c>
      <c r="W178" s="28">
        <f t="shared" si="45"/>
        <v>2.5615277002538597</v>
      </c>
      <c r="X178" s="28">
        <f t="shared" si="45"/>
        <v>2.395454605459515</v>
      </c>
      <c r="Y178" s="28">
        <f t="shared" si="45"/>
        <v>2.586470136174544</v>
      </c>
      <c r="Z178" s="28">
        <f t="shared" si="45"/>
        <v>2.6327008644928105</v>
      </c>
      <c r="AA178" s="28">
        <f t="shared" si="45"/>
        <v>2.955752136829246</v>
      </c>
      <c r="AB178" s="28">
        <f t="shared" si="45"/>
        <v>3.2757324666308243</v>
      </c>
      <c r="AC178" s="28">
        <f t="shared" si="45"/>
        <v>2.9244043151373287</v>
      </c>
    </row>
    <row r="179" spans="1:29" ht="15" customHeight="1">
      <c r="A179" s="17" t="s">
        <v>10</v>
      </c>
      <c r="B179" s="28">
        <f>(B14/B$165)*100</f>
        <v>0.12181186447559993</v>
      </c>
      <c r="C179" s="28"/>
      <c r="D179" s="28">
        <f t="shared" si="45"/>
        <v>0.10086273516630682</v>
      </c>
      <c r="E179" s="28">
        <f t="shared" si="45"/>
        <v>1.0111716452266237</v>
      </c>
      <c r="F179" s="28">
        <f t="shared" si="45"/>
        <v>0.5471996113095302</v>
      </c>
      <c r="G179" s="28">
        <f t="shared" si="45"/>
        <v>0.36861593198601655</v>
      </c>
      <c r="H179" s="28">
        <f t="shared" si="45"/>
        <v>0.2511315682066845</v>
      </c>
      <c r="I179" s="28">
        <f t="shared" si="45"/>
        <v>0</v>
      </c>
      <c r="J179" s="28">
        <f t="shared" si="45"/>
        <v>0.42039813897944683</v>
      </c>
      <c r="K179" s="28">
        <f t="shared" si="45"/>
        <v>0.2521933440357321</v>
      </c>
      <c r="L179" s="28">
        <f t="shared" si="45"/>
        <v>0.6887612422830272</v>
      </c>
      <c r="M179" s="28">
        <f t="shared" si="45"/>
        <v>0.1230060343828081</v>
      </c>
      <c r="N179" s="28">
        <f t="shared" si="45"/>
        <v>0.11311698816726559</v>
      </c>
      <c r="O179" s="28">
        <f t="shared" si="45"/>
        <v>0.6786361390104836</v>
      </c>
      <c r="P179" s="28">
        <f t="shared" si="45"/>
        <v>0.16398503133844503</v>
      </c>
      <c r="Q179" s="28">
        <f t="shared" si="45"/>
        <v>0.2091894926733379</v>
      </c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>
        <f>(AC14/AC$165)*100</f>
        <v>0.36958286157721326</v>
      </c>
    </row>
    <row r="180" spans="1:29" ht="15" customHeight="1">
      <c r="A180" s="17" t="s">
        <v>11</v>
      </c>
      <c r="B180" s="28">
        <f>(B15/B$165)*100</f>
        <v>0.2784271188013712</v>
      </c>
      <c r="C180" s="28">
        <f>(C15/C$165)*100</f>
        <v>0.12998675823321248</v>
      </c>
      <c r="D180" s="28"/>
      <c r="E180" s="28"/>
      <c r="F180" s="28"/>
      <c r="G180" s="28"/>
      <c r="H180" s="28"/>
      <c r="I180" s="28"/>
      <c r="J180" s="28"/>
      <c r="K180" s="28">
        <f t="shared" si="45"/>
        <v>0.19322913886426432</v>
      </c>
      <c r="L180" s="28">
        <f t="shared" si="45"/>
        <v>0.17151541975036827</v>
      </c>
      <c r="M180" s="28">
        <f t="shared" si="45"/>
        <v>0.6138356460937908</v>
      </c>
      <c r="N180" s="28">
        <f t="shared" si="45"/>
        <v>0.49309155961418877</v>
      </c>
      <c r="O180" s="28">
        <f t="shared" si="45"/>
        <v>0.14070598802754164</v>
      </c>
      <c r="P180" s="28">
        <f t="shared" si="45"/>
        <v>2.3152740472494364</v>
      </c>
      <c r="Q180" s="28">
        <f t="shared" si="45"/>
        <v>0.06598103358439464</v>
      </c>
      <c r="R180" s="28">
        <f t="shared" si="45"/>
        <v>0.06139845928174113</v>
      </c>
      <c r="S180" s="28"/>
      <c r="T180" s="28">
        <f aca="true" t="shared" si="46" ref="T180:AC181">(T15/T$165)*100</f>
        <v>0.12231899021903903</v>
      </c>
      <c r="U180" s="28">
        <f t="shared" si="46"/>
        <v>0.3930307476047808</v>
      </c>
      <c r="V180" s="28">
        <f t="shared" si="46"/>
        <v>0.08940979990761695</v>
      </c>
      <c r="W180" s="28">
        <f t="shared" si="46"/>
        <v>0.5095808241958778</v>
      </c>
      <c r="X180" s="28">
        <f t="shared" si="46"/>
        <v>0.6049643854173014</v>
      </c>
      <c r="Y180" s="28">
        <f t="shared" si="46"/>
        <v>0</v>
      </c>
      <c r="Z180" s="28">
        <f t="shared" si="46"/>
        <v>0.3010840586008198</v>
      </c>
      <c r="AA180" s="28">
        <f t="shared" si="46"/>
        <v>0</v>
      </c>
      <c r="AB180" s="28">
        <f t="shared" si="46"/>
        <v>0</v>
      </c>
      <c r="AC180" s="28">
        <f t="shared" si="46"/>
        <v>0</v>
      </c>
    </row>
    <row r="181" spans="1:29" ht="15" customHeight="1">
      <c r="A181" s="17" t="s">
        <v>12</v>
      </c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>
        <f>(Q16/Q$165)*100</f>
        <v>1.927811408630494</v>
      </c>
      <c r="R181" s="28">
        <f>(R16/R$165)*100</f>
        <v>2.0413322971612398</v>
      </c>
      <c r="S181" s="28">
        <f>(S16/S$165)*100</f>
        <v>2.6970478909962607</v>
      </c>
      <c r="T181" s="28">
        <f t="shared" si="46"/>
        <v>3.570736571164753</v>
      </c>
      <c r="U181" s="28">
        <f t="shared" si="46"/>
        <v>3.4517484172836768</v>
      </c>
      <c r="V181" s="28">
        <f t="shared" si="46"/>
        <v>3.564875939030395</v>
      </c>
      <c r="W181" s="28">
        <f t="shared" si="46"/>
        <v>3.727231652193556</v>
      </c>
      <c r="X181" s="28">
        <f t="shared" si="46"/>
        <v>3.6899792888376597</v>
      </c>
      <c r="Y181" s="28">
        <f t="shared" si="46"/>
        <v>3.846183872476229</v>
      </c>
      <c r="Z181" s="28">
        <f t="shared" si="46"/>
        <v>3.671879555311959</v>
      </c>
      <c r="AA181" s="28">
        <f t="shared" si="46"/>
        <v>3.9479946367378607</v>
      </c>
      <c r="AB181" s="28">
        <f t="shared" si="46"/>
        <v>4.174916456453785</v>
      </c>
      <c r="AC181" s="28">
        <f t="shared" si="46"/>
        <v>4.165235920465098</v>
      </c>
    </row>
    <row r="182" spans="1:29" ht="15" customHeight="1">
      <c r="A182" s="17" t="s">
        <v>13</v>
      </c>
      <c r="B182" s="28"/>
      <c r="C182" s="28"/>
      <c r="D182" s="28"/>
      <c r="E182" s="28">
        <f aca="true" t="shared" si="47" ref="E182:J182">(E17/E$165)*100</f>
        <v>1.4703625335295374</v>
      </c>
      <c r="F182" s="28">
        <f t="shared" si="47"/>
        <v>1.381328249574955</v>
      </c>
      <c r="G182" s="28">
        <f t="shared" si="47"/>
        <v>0.9085079535816976</v>
      </c>
      <c r="H182" s="28">
        <f t="shared" si="47"/>
        <v>0.6464447780436601</v>
      </c>
      <c r="I182" s="28">
        <f t="shared" si="47"/>
        <v>0.18960957422409438</v>
      </c>
      <c r="J182" s="28">
        <f t="shared" si="47"/>
        <v>0.430947162912946</v>
      </c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>
        <f>(AB17/AB$165)*100</f>
        <v>0.26802740714295353</v>
      </c>
      <c r="AC182" s="28">
        <f>(AC17/AC$165)*100</f>
        <v>0.354826542165456</v>
      </c>
    </row>
    <row r="183" spans="1:29" ht="15" customHeight="1">
      <c r="A183" s="17" t="s">
        <v>14</v>
      </c>
      <c r="B183" s="28">
        <f>(B18/B$165)*100</f>
        <v>0.15081468935074274</v>
      </c>
      <c r="C183" s="28">
        <f>(C18/C$165)*100</f>
        <v>0.1265660540691806</v>
      </c>
      <c r="D183" s="28">
        <f>(D18/D$165)*100</f>
        <v>0.13919057452950342</v>
      </c>
      <c r="E183" s="28">
        <f>(E18/E$165)*100</f>
        <v>0.12728866592852794</v>
      </c>
      <c r="F183" s="28"/>
      <c r="G183" s="28">
        <f>(G18/G$165)*100</f>
        <v>0.02523633204393604</v>
      </c>
      <c r="H183" s="28"/>
      <c r="I183" s="28"/>
      <c r="J183" s="28">
        <f>(J18/J$165)*100</f>
        <v>0.009625540356829174</v>
      </c>
      <c r="K183" s="28"/>
      <c r="L183" s="28"/>
      <c r="M183" s="28"/>
      <c r="N183" s="28"/>
      <c r="O183" s="28">
        <f>(O18/O$165)*100</f>
        <v>0.01690587582910355</v>
      </c>
      <c r="P183" s="28"/>
      <c r="Q183" s="28">
        <f>(Q18/Q$165)*100</f>
        <v>0.08189125043914529</v>
      </c>
      <c r="R183" s="28"/>
      <c r="S183" s="28"/>
      <c r="T183" s="28">
        <f aca="true" t="shared" si="48" ref="T183:AC183">(T18/T$165)*100</f>
        <v>0.6305290677663679</v>
      </c>
      <c r="U183" s="28">
        <f t="shared" si="48"/>
        <v>0.5366080036325107</v>
      </c>
      <c r="V183" s="28">
        <f t="shared" si="48"/>
        <v>0.3432898179187005</v>
      </c>
      <c r="W183" s="28">
        <f t="shared" si="48"/>
        <v>0.03280717593682293</v>
      </c>
      <c r="X183" s="28">
        <f t="shared" si="48"/>
        <v>0.15738722096188987</v>
      </c>
      <c r="Y183" s="28">
        <f t="shared" si="48"/>
        <v>0.14860241142773695</v>
      </c>
      <c r="Z183" s="28">
        <f t="shared" si="48"/>
        <v>0.15586292910417693</v>
      </c>
      <c r="AA183" s="28">
        <f t="shared" si="48"/>
        <v>0.5221872231327689</v>
      </c>
      <c r="AB183" s="28">
        <f t="shared" si="48"/>
        <v>0.33529650722474563</v>
      </c>
      <c r="AC183" s="28">
        <f t="shared" si="48"/>
        <v>0.41454895874413217</v>
      </c>
    </row>
    <row r="184" spans="1:29" ht="15" customHeight="1">
      <c r="A184" s="2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</row>
    <row r="185" spans="1:29" s="11" customFormat="1" ht="15" customHeight="1">
      <c r="A185" s="7" t="s">
        <v>21</v>
      </c>
      <c r="B185" s="27">
        <f aca="true" t="shared" si="49" ref="B185:AC185">(B20/B$165)*100</f>
        <v>6.380621472531424</v>
      </c>
      <c r="C185" s="27">
        <f t="shared" si="49"/>
        <v>6.105956932796955</v>
      </c>
      <c r="D185" s="27">
        <f t="shared" si="49"/>
        <v>6.953476962365193</v>
      </c>
      <c r="E185" s="27">
        <f t="shared" si="49"/>
        <v>8.054874364505258</v>
      </c>
      <c r="F185" s="27">
        <f t="shared" si="49"/>
        <v>6.410653907880112</v>
      </c>
      <c r="G185" s="27">
        <f t="shared" si="49"/>
        <v>6.108847196078026</v>
      </c>
      <c r="H185" s="27">
        <f t="shared" si="49"/>
        <v>3.5554462792401305</v>
      </c>
      <c r="I185" s="27">
        <f t="shared" si="49"/>
        <v>3.69179100080569</v>
      </c>
      <c r="J185" s="27">
        <f t="shared" si="49"/>
        <v>3.9805694014385438</v>
      </c>
      <c r="K185" s="27">
        <f t="shared" si="49"/>
        <v>3.349691546018653</v>
      </c>
      <c r="L185" s="27">
        <f t="shared" si="49"/>
        <v>3.8729710192727875</v>
      </c>
      <c r="M185" s="27">
        <f t="shared" si="49"/>
        <v>3.7840122134732423</v>
      </c>
      <c r="N185" s="27">
        <f t="shared" si="49"/>
        <v>3.154806153393536</v>
      </c>
      <c r="O185" s="27">
        <f t="shared" si="49"/>
        <v>5.123361704446359</v>
      </c>
      <c r="P185" s="27">
        <f t="shared" si="49"/>
        <v>5.426011911854372</v>
      </c>
      <c r="Q185" s="27">
        <f t="shared" si="49"/>
        <v>4.958858383436517</v>
      </c>
      <c r="R185" s="27">
        <f t="shared" si="49"/>
        <v>5.500237860853334</v>
      </c>
      <c r="S185" s="27">
        <f t="shared" si="49"/>
        <v>6.073558939428576</v>
      </c>
      <c r="T185" s="27">
        <f t="shared" si="49"/>
        <v>7.693472845760281</v>
      </c>
      <c r="U185" s="27">
        <f t="shared" si="49"/>
        <v>7.72524636732678</v>
      </c>
      <c r="V185" s="27">
        <f t="shared" si="49"/>
        <v>7.31700839720333</v>
      </c>
      <c r="W185" s="27">
        <f t="shared" si="49"/>
        <v>7.4867446616087285</v>
      </c>
      <c r="X185" s="27">
        <f t="shared" si="49"/>
        <v>7.518280034895004</v>
      </c>
      <c r="Y185" s="27">
        <f t="shared" si="49"/>
        <v>7.498410709871853</v>
      </c>
      <c r="Z185" s="27">
        <f t="shared" si="49"/>
        <v>7.910306042382653</v>
      </c>
      <c r="AA185" s="27">
        <f t="shared" si="49"/>
        <v>8.33818446983574</v>
      </c>
      <c r="AB185" s="27">
        <f t="shared" si="49"/>
        <v>9.124769487800172</v>
      </c>
      <c r="AC185" s="27">
        <f t="shared" si="49"/>
        <v>9.373235844136019</v>
      </c>
    </row>
    <row r="186" spans="1:29" ht="15" customHeight="1">
      <c r="A186" s="17" t="s">
        <v>32</v>
      </c>
      <c r="B186" s="28">
        <f aca="true" t="shared" si="50" ref="B186:AC186">(B21/B$165)*100</f>
        <v>2.4478384194620553</v>
      </c>
      <c r="C186" s="28">
        <f t="shared" si="50"/>
        <v>3.235986139174184</v>
      </c>
      <c r="D186" s="28">
        <f t="shared" si="50"/>
        <v>2.4731542662778434</v>
      </c>
      <c r="E186" s="28">
        <f t="shared" si="50"/>
        <v>2.7230257599102843</v>
      </c>
      <c r="F186" s="28">
        <f t="shared" si="50"/>
        <v>3.1120224048321488</v>
      </c>
      <c r="G186" s="28">
        <f t="shared" si="50"/>
        <v>1.9303725461804189</v>
      </c>
      <c r="H186" s="28">
        <f t="shared" si="50"/>
        <v>1.3361440485764076</v>
      </c>
      <c r="I186" s="28">
        <f t="shared" si="50"/>
        <v>1.3713079695052124</v>
      </c>
      <c r="J186" s="28">
        <f t="shared" si="50"/>
        <v>1.4135692070888837</v>
      </c>
      <c r="K186" s="28">
        <f t="shared" si="50"/>
        <v>1.4288542407736808</v>
      </c>
      <c r="L186" s="28">
        <f t="shared" si="50"/>
        <v>1.506301516182593</v>
      </c>
      <c r="M186" s="28">
        <f t="shared" si="50"/>
        <v>1.1813388838920584</v>
      </c>
      <c r="N186" s="28">
        <f t="shared" si="50"/>
        <v>1.0282484786569326</v>
      </c>
      <c r="O186" s="28">
        <f t="shared" si="50"/>
        <v>1.052909329477267</v>
      </c>
      <c r="P186" s="28">
        <f t="shared" si="50"/>
        <v>1.0644174036791145</v>
      </c>
      <c r="Q186" s="28">
        <f t="shared" si="50"/>
        <v>0.8438920789162292</v>
      </c>
      <c r="R186" s="28">
        <f t="shared" si="50"/>
        <v>0.8842289805238718</v>
      </c>
      <c r="S186" s="28">
        <f t="shared" si="50"/>
        <v>0.9774598097303402</v>
      </c>
      <c r="T186" s="28">
        <f t="shared" si="50"/>
        <v>1.0903023383237407</v>
      </c>
      <c r="U186" s="28">
        <f t="shared" si="50"/>
        <v>1.263012050951811</v>
      </c>
      <c r="V186" s="28">
        <f t="shared" si="50"/>
        <v>1.1102829765620283</v>
      </c>
      <c r="W186" s="28">
        <f t="shared" si="50"/>
        <v>1.1006315746174962</v>
      </c>
      <c r="X186" s="28">
        <f t="shared" si="50"/>
        <v>1.1146287637087413</v>
      </c>
      <c r="Y186" s="28">
        <f t="shared" si="50"/>
        <v>1.1577989423012578</v>
      </c>
      <c r="Z186" s="28">
        <f t="shared" si="50"/>
        <v>1.0303964960161267</v>
      </c>
      <c r="AA186" s="28">
        <f t="shared" si="50"/>
        <v>1.1976812366447276</v>
      </c>
      <c r="AB186" s="28">
        <f t="shared" si="50"/>
        <v>1.2829779451460082</v>
      </c>
      <c r="AC186" s="28">
        <f t="shared" si="50"/>
        <v>1.3676587962904068</v>
      </c>
    </row>
    <row r="187" spans="1:29" ht="15" customHeight="1">
      <c r="A187" s="18" t="s">
        <v>24</v>
      </c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>
        <f aca="true" t="shared" si="51" ref="X187:AC200">(X22/X$165)*100</f>
        <v>0.704061512501225</v>
      </c>
      <c r="Y187" s="28">
        <f t="shared" si="51"/>
        <v>0.6774790589515028</v>
      </c>
      <c r="Z187" s="28">
        <f t="shared" si="51"/>
        <v>0.6261384237358018</v>
      </c>
      <c r="AA187" s="28">
        <f t="shared" si="51"/>
        <v>0.7068043608531683</v>
      </c>
      <c r="AB187" s="28">
        <f t="shared" si="51"/>
        <v>0.7131243234611471</v>
      </c>
      <c r="AC187" s="28">
        <f t="shared" si="51"/>
        <v>0.7790040327197323</v>
      </c>
    </row>
    <row r="188" spans="1:29" ht="15" customHeight="1">
      <c r="A188" s="18" t="s">
        <v>25</v>
      </c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>
        <f t="shared" si="51"/>
        <v>0.08940892656111257</v>
      </c>
      <c r="Y188" s="28">
        <f t="shared" si="51"/>
        <v>0.09153556476556113</v>
      </c>
      <c r="Z188" s="28">
        <f t="shared" si="51"/>
        <v>0.0825934805326103</v>
      </c>
      <c r="AA188" s="28">
        <f t="shared" si="51"/>
        <v>0.08483850982231307</v>
      </c>
      <c r="AB188" s="28">
        <f t="shared" si="51"/>
        <v>0.10044615324242018</v>
      </c>
      <c r="AC188" s="28">
        <f t="shared" si="51"/>
        <v>0.13837368173317896</v>
      </c>
    </row>
    <row r="189" spans="1:29" ht="15" customHeight="1">
      <c r="A189" s="18" t="s">
        <v>26</v>
      </c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>
        <f t="shared" si="51"/>
        <v>0.3211583246464037</v>
      </c>
      <c r="Y189" s="28">
        <f t="shared" si="51"/>
        <v>0.3887843185841937</v>
      </c>
      <c r="Z189" s="28">
        <f t="shared" si="51"/>
        <v>0.32166459174771467</v>
      </c>
      <c r="AA189" s="28">
        <f t="shared" si="51"/>
        <v>0.40603836596924614</v>
      </c>
      <c r="AB189" s="28">
        <f t="shared" si="51"/>
        <v>0.46940746844244097</v>
      </c>
      <c r="AC189" s="28">
        <f t="shared" si="51"/>
        <v>0.4502810818374954</v>
      </c>
    </row>
    <row r="190" spans="1:29" ht="15" customHeight="1">
      <c r="A190" s="17" t="s">
        <v>17</v>
      </c>
      <c r="B190" s="28">
        <f aca="true" t="shared" si="52" ref="B190:W190">(B25/B$165)*100</f>
        <v>3.3121226007413123</v>
      </c>
      <c r="C190" s="28">
        <f t="shared" si="52"/>
        <v>1.747979827820305</v>
      </c>
      <c r="D190" s="28">
        <f t="shared" si="52"/>
        <v>3.084382441385663</v>
      </c>
      <c r="E190" s="28">
        <f t="shared" si="52"/>
        <v>3.05849682338547</v>
      </c>
      <c r="F190" s="28">
        <f t="shared" si="52"/>
        <v>0.9772423827617637</v>
      </c>
      <c r="G190" s="28">
        <f t="shared" si="52"/>
        <v>0.9031297188838096</v>
      </c>
      <c r="H190" s="28">
        <f t="shared" si="52"/>
        <v>0.8061396342797421</v>
      </c>
      <c r="I190" s="28">
        <f t="shared" si="52"/>
        <v>0.5566711661084452</v>
      </c>
      <c r="J190" s="28">
        <f t="shared" si="52"/>
        <v>0.907251576880028</v>
      </c>
      <c r="K190" s="28">
        <f t="shared" si="52"/>
        <v>0.558501819644425</v>
      </c>
      <c r="L190" s="28">
        <f t="shared" si="52"/>
        <v>0.7118481704825144</v>
      </c>
      <c r="M190" s="28">
        <f t="shared" si="52"/>
        <v>0.7909051070331137</v>
      </c>
      <c r="N190" s="28">
        <f t="shared" si="52"/>
        <v>0.6413140466873998</v>
      </c>
      <c r="O190" s="28">
        <f t="shared" si="52"/>
        <v>0.7773664538524483</v>
      </c>
      <c r="P190" s="28">
        <f t="shared" si="52"/>
        <v>0.3320093651372134</v>
      </c>
      <c r="Q190" s="28">
        <f t="shared" si="52"/>
        <v>0.2380096585746116</v>
      </c>
      <c r="R190" s="28">
        <f t="shared" si="52"/>
        <v>0.6332058548568348</v>
      </c>
      <c r="S190" s="28">
        <f t="shared" si="52"/>
        <v>0.5688648138039732</v>
      </c>
      <c r="T190" s="28">
        <f t="shared" si="52"/>
        <v>0.7847065981471575</v>
      </c>
      <c r="U190" s="28">
        <f t="shared" si="52"/>
        <v>0.4969436456626175</v>
      </c>
      <c r="V190" s="28">
        <f t="shared" si="52"/>
        <v>0.7890988025690906</v>
      </c>
      <c r="W190" s="28">
        <f t="shared" si="52"/>
        <v>0.8083766534807703</v>
      </c>
      <c r="X190" s="28">
        <f t="shared" si="51"/>
        <v>0.7856173496977922</v>
      </c>
      <c r="Y190" s="28">
        <f t="shared" si="51"/>
        <v>0.8574094253473395</v>
      </c>
      <c r="Z190" s="28">
        <f t="shared" si="51"/>
        <v>0.8158955659988226</v>
      </c>
      <c r="AA190" s="28">
        <f t="shared" si="51"/>
        <v>0.7462292573404736</v>
      </c>
      <c r="AB190" s="28">
        <f t="shared" si="51"/>
        <v>0.4866833595779747</v>
      </c>
      <c r="AC190" s="28">
        <f t="shared" si="51"/>
        <v>0.81718714618291</v>
      </c>
    </row>
    <row r="191" spans="1:29" ht="15" customHeight="1">
      <c r="A191" s="19" t="s">
        <v>27</v>
      </c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>
        <f t="shared" si="51"/>
        <v>0.012854659566942055</v>
      </c>
      <c r="Y191" s="28">
        <f t="shared" si="51"/>
        <v>0.010117830587256613</v>
      </c>
      <c r="Z191" s="28">
        <f t="shared" si="51"/>
        <v>0.019451320647156222</v>
      </c>
      <c r="AA191" s="28">
        <f t="shared" si="51"/>
        <v>0.0198802323003004</v>
      </c>
      <c r="AB191" s="28">
        <f t="shared" si="51"/>
        <v>0.04526903456410158</v>
      </c>
      <c r="AC191" s="28">
        <f t="shared" si="51"/>
        <v>0.04319818845649879</v>
      </c>
    </row>
    <row r="192" spans="1:29" ht="15" customHeight="1">
      <c r="A192" s="19" t="s">
        <v>28</v>
      </c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>
        <f t="shared" si="51"/>
        <v>0.7727626901308502</v>
      </c>
      <c r="Y192" s="28">
        <f t="shared" si="51"/>
        <v>0.8472915947600829</v>
      </c>
      <c r="Z192" s="28">
        <f t="shared" si="51"/>
        <v>0.7964442453516664</v>
      </c>
      <c r="AA192" s="28">
        <f t="shared" si="51"/>
        <v>0.7263490250401732</v>
      </c>
      <c r="AB192" s="28">
        <f t="shared" si="51"/>
        <v>0.44141432501387307</v>
      </c>
      <c r="AC192" s="28">
        <f t="shared" si="51"/>
        <v>0.7739889577264112</v>
      </c>
    </row>
    <row r="193" spans="1:29" ht="15" customHeight="1">
      <c r="A193" s="17" t="s">
        <v>18</v>
      </c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>
        <f t="shared" si="51"/>
        <v>5.152924631729009</v>
      </c>
      <c r="Y193" s="28">
        <f t="shared" si="51"/>
        <v>4.986031276119955</v>
      </c>
      <c r="Z193" s="28">
        <f t="shared" si="51"/>
        <v>5.074580686002948</v>
      </c>
      <c r="AA193" s="28">
        <f t="shared" si="51"/>
        <v>5.404171619308094</v>
      </c>
      <c r="AB193" s="28">
        <f t="shared" si="51"/>
        <v>6.4482856857832695</v>
      </c>
      <c r="AC193" s="28">
        <f t="shared" si="51"/>
        <v>6.114491075858384</v>
      </c>
    </row>
    <row r="194" spans="1:29" ht="15" customHeight="1">
      <c r="A194" s="18" t="s">
        <v>29</v>
      </c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>
        <f t="shared" si="51"/>
        <v>4.1007683627577665</v>
      </c>
      <c r="Y194" s="28">
        <f t="shared" si="51"/>
        <v>3.9713229373242784</v>
      </c>
      <c r="Z194" s="28">
        <f t="shared" si="51"/>
        <v>4.038470172108896</v>
      </c>
      <c r="AA194" s="28">
        <f t="shared" si="51"/>
        <v>4.207909712821323</v>
      </c>
      <c r="AB194" s="28">
        <f t="shared" si="51"/>
        <v>5.073244347424196</v>
      </c>
      <c r="AC194" s="28">
        <f t="shared" si="51"/>
        <v>4.885209586932461</v>
      </c>
    </row>
    <row r="195" spans="1:29" ht="15" customHeight="1">
      <c r="A195" s="18" t="s">
        <v>30</v>
      </c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>
        <f t="shared" si="51"/>
        <v>1.0521562689712418</v>
      </c>
      <c r="Y195" s="28">
        <f t="shared" si="51"/>
        <v>1.014708338795677</v>
      </c>
      <c r="Z195" s="28">
        <f t="shared" si="51"/>
        <v>1.0361105138940525</v>
      </c>
      <c r="AA195" s="28">
        <f t="shared" si="51"/>
        <v>1.1962619064867717</v>
      </c>
      <c r="AB195" s="28">
        <f t="shared" si="51"/>
        <v>1.3750413383590734</v>
      </c>
      <c r="AC195" s="28">
        <f t="shared" si="51"/>
        <v>1.2292814889259227</v>
      </c>
    </row>
    <row r="196" spans="1:29" ht="15" customHeight="1">
      <c r="A196" s="17" t="s">
        <v>15</v>
      </c>
      <c r="B196" s="28">
        <f aca="true" t="shared" si="53" ref="B196:G197">(B31/B$165)*100</f>
        <v>0.4060395482519997</v>
      </c>
      <c r="C196" s="28">
        <f t="shared" si="53"/>
        <v>0.8859623784842641</v>
      </c>
      <c r="D196" s="28">
        <f t="shared" si="53"/>
        <v>1.1780767467424638</v>
      </c>
      <c r="E196" s="28">
        <f t="shared" si="53"/>
        <v>0</v>
      </c>
      <c r="F196" s="28">
        <f t="shared" si="53"/>
        <v>0.2553598186111141</v>
      </c>
      <c r="G196" s="28">
        <f t="shared" si="53"/>
        <v>0.9767701632087376</v>
      </c>
      <c r="H196" s="28"/>
      <c r="I196" s="28">
        <f aca="true" t="shared" si="54" ref="I196:W197">(I31/I$165)*100</f>
        <v>0.1367121261284553</v>
      </c>
      <c r="J196" s="28">
        <f t="shared" si="54"/>
        <v>0.047346292603886675</v>
      </c>
      <c r="K196" s="28">
        <f t="shared" si="54"/>
        <v>0.08284025092858834</v>
      </c>
      <c r="L196" s="28">
        <f t="shared" si="54"/>
        <v>0.20536041813142047</v>
      </c>
      <c r="M196" s="28">
        <f t="shared" si="54"/>
        <v>0.8816203055502104</v>
      </c>
      <c r="N196" s="28">
        <f t="shared" si="54"/>
        <v>0.09170109346065011</v>
      </c>
      <c r="O196" s="28">
        <f t="shared" si="54"/>
        <v>0.1667922259104572</v>
      </c>
      <c r="P196" s="28">
        <f t="shared" si="54"/>
        <v>0.3066139565615477</v>
      </c>
      <c r="Q196" s="28">
        <f t="shared" si="54"/>
        <v>0.4844241064692097</v>
      </c>
      <c r="R196" s="28">
        <f t="shared" si="54"/>
        <v>0.32370413360562506</v>
      </c>
      <c r="S196" s="28">
        <f t="shared" si="54"/>
        <v>0.2152714076048206</v>
      </c>
      <c r="T196" s="28">
        <f t="shared" si="54"/>
        <v>0.15454077629885205</v>
      </c>
      <c r="U196" s="28">
        <f t="shared" si="54"/>
        <v>0.24186072040119727</v>
      </c>
      <c r="V196" s="28">
        <f t="shared" si="54"/>
        <v>0.07996414294594846</v>
      </c>
      <c r="W196" s="28">
        <f t="shared" si="54"/>
        <v>0.07228147457099791</v>
      </c>
      <c r="X196" s="28">
        <f t="shared" si="51"/>
        <v>0.11430512656897865</v>
      </c>
      <c r="Y196" s="28">
        <f t="shared" si="51"/>
        <v>0.10779623623250181</v>
      </c>
      <c r="Z196" s="28">
        <f t="shared" si="51"/>
        <v>0.16600350669049863</v>
      </c>
      <c r="AA196" s="28">
        <f t="shared" si="51"/>
        <v>0.1659492646794743</v>
      </c>
      <c r="AB196" s="28">
        <f t="shared" si="51"/>
        <v>0.12203904885233045</v>
      </c>
      <c r="AC196" s="28">
        <f t="shared" si="51"/>
        <v>0.1987169081633951</v>
      </c>
    </row>
    <row r="197" spans="1:29" ht="15" customHeight="1">
      <c r="A197" s="17" t="s">
        <v>14</v>
      </c>
      <c r="B197" s="28">
        <f t="shared" si="53"/>
        <v>0.214620904076057</v>
      </c>
      <c r="C197" s="28">
        <f t="shared" si="53"/>
        <v>0.23602858731820164</v>
      </c>
      <c r="D197" s="28">
        <f t="shared" si="53"/>
        <v>0.21786350795922277</v>
      </c>
      <c r="E197" s="28">
        <f t="shared" si="53"/>
        <v>0.036878024708265095</v>
      </c>
      <c r="F197" s="28">
        <f t="shared" si="53"/>
        <v>0.014030759264346928</v>
      </c>
      <c r="G197" s="28">
        <f t="shared" si="53"/>
        <v>0.4674927083548807</v>
      </c>
      <c r="H197" s="28"/>
      <c r="I197" s="28">
        <f>(I32/I$165)*100</f>
        <v>0.14677632858196352</v>
      </c>
      <c r="J197" s="28">
        <f>(J32/J$165)*100</f>
        <v>0.42224510613278676</v>
      </c>
      <c r="K197" s="28"/>
      <c r="L197" s="28"/>
      <c r="M197" s="28"/>
      <c r="N197" s="28"/>
      <c r="O197" s="28"/>
      <c r="P197" s="28"/>
      <c r="Q197" s="28"/>
      <c r="R197" s="28">
        <f t="shared" si="54"/>
        <v>0.09408821623227047</v>
      </c>
      <c r="S197" s="28">
        <f t="shared" si="54"/>
        <v>0.24841758429368757</v>
      </c>
      <c r="T197" s="28">
        <f t="shared" si="54"/>
        <v>0.6537009428640503</v>
      </c>
      <c r="U197" s="28">
        <f t="shared" si="54"/>
        <v>0.4209432935329173</v>
      </c>
      <c r="V197" s="28">
        <f t="shared" si="54"/>
        <v>0.03822657416818703</v>
      </c>
      <c r="W197" s="28">
        <f t="shared" si="54"/>
        <v>0.17026454253133366</v>
      </c>
      <c r="X197" s="28">
        <f t="shared" si="51"/>
        <v>0.16416955611613646</v>
      </c>
      <c r="Y197" s="28">
        <f t="shared" si="51"/>
        <v>0.1802904846592937</v>
      </c>
      <c r="Z197" s="28">
        <f t="shared" si="51"/>
        <v>0.5578423125848178</v>
      </c>
      <c r="AA197" s="28">
        <f t="shared" si="51"/>
        <v>0.3559421687989338</v>
      </c>
      <c r="AB197" s="28">
        <f t="shared" si="51"/>
        <v>0.5030608525037159</v>
      </c>
      <c r="AC197" s="28">
        <f t="shared" si="51"/>
        <v>0.6670811759766941</v>
      </c>
    </row>
    <row r="198" spans="1:29" ht="15" customHeight="1">
      <c r="A198" s="17" t="s">
        <v>11</v>
      </c>
      <c r="B198" s="27"/>
      <c r="C198" s="27"/>
      <c r="D198" s="27"/>
      <c r="E198" s="27"/>
      <c r="F198" s="27"/>
      <c r="G198" s="28">
        <f>(G33/G$165)*100</f>
        <v>1.169145481248578</v>
      </c>
      <c r="H198" s="28">
        <f>(H33/H$165)*100</f>
        <v>0.11461527967572517</v>
      </c>
      <c r="I198" s="28">
        <f>(I33/I$165)*100</f>
        <v>0</v>
      </c>
      <c r="J198" s="28">
        <f>(J33/J$165)*100</f>
        <v>0.7141014349595961</v>
      </c>
      <c r="K198" s="27"/>
      <c r="L198" s="27"/>
      <c r="M198" s="27"/>
      <c r="N198" s="27"/>
      <c r="O198" s="28">
        <f>(O33/O$165)*100</f>
        <v>1.3781015967700752</v>
      </c>
      <c r="P198" s="28">
        <f>(P33/P$165)*100</f>
        <v>2.112960013506066</v>
      </c>
      <c r="Q198" s="27"/>
      <c r="R198" s="27"/>
      <c r="S198" s="27"/>
      <c r="T198" s="28">
        <f>(T33/T$165)*100</f>
        <v>0.0995377913377293</v>
      </c>
      <c r="U198" s="28">
        <f>(U33/U$165)*100</f>
        <v>0.017937915048762566</v>
      </c>
      <c r="V198" s="28">
        <f>(V33/V$165)*100</f>
        <v>0.267917857740532</v>
      </c>
      <c r="W198" s="28">
        <f>(W33/W$165)*100</f>
        <v>0.2322084480754634</v>
      </c>
      <c r="X198" s="28">
        <f t="shared" si="51"/>
        <v>0.1866346070743465</v>
      </c>
      <c r="Y198" s="28">
        <f t="shared" si="51"/>
        <v>0.002584123020224657</v>
      </c>
      <c r="Z198" s="28">
        <f t="shared" si="51"/>
        <v>0.0034569707013145526</v>
      </c>
      <c r="AA198" s="28">
        <f t="shared" si="51"/>
        <v>0</v>
      </c>
      <c r="AB198" s="28">
        <f t="shared" si="51"/>
        <v>0</v>
      </c>
      <c r="AC198" s="28">
        <f t="shared" si="51"/>
        <v>0</v>
      </c>
    </row>
    <row r="199" spans="1:29" ht="15" customHeight="1">
      <c r="A199" s="17" t="s">
        <v>22</v>
      </c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>
        <f t="shared" si="51"/>
        <v>0</v>
      </c>
      <c r="Y199" s="28">
        <f t="shared" si="51"/>
        <v>0.2007998470952177</v>
      </c>
      <c r="Z199" s="28">
        <f t="shared" si="51"/>
        <v>0.04269435905050217</v>
      </c>
      <c r="AA199" s="28">
        <f t="shared" si="51"/>
        <v>0.13240026318598552</v>
      </c>
      <c r="AB199" s="28">
        <f t="shared" si="51"/>
        <v>0.2338332396932599</v>
      </c>
      <c r="AC199" s="28">
        <f t="shared" si="51"/>
        <v>0.08092154642716298</v>
      </c>
    </row>
    <row r="200" spans="1:29" ht="15" customHeight="1">
      <c r="A200" s="17" t="s">
        <v>23</v>
      </c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>
        <f>(V35/V$165)*100</f>
        <v>0.007126633924210696</v>
      </c>
      <c r="W200" s="28">
        <f>(W35/W$165)*100</f>
        <v>0.00108860248560013</v>
      </c>
      <c r="X200" s="28">
        <f t="shared" si="51"/>
        <v>0</v>
      </c>
      <c r="Y200" s="28">
        <f t="shared" si="51"/>
        <v>0.00570037509606291</v>
      </c>
      <c r="Z200" s="28">
        <f t="shared" si="51"/>
        <v>0.21943614533762296</v>
      </c>
      <c r="AA200" s="28">
        <f t="shared" si="51"/>
        <v>0.33581065987805003</v>
      </c>
      <c r="AB200" s="28">
        <f t="shared" si="51"/>
        <v>0.04788935624361207</v>
      </c>
      <c r="AC200" s="28">
        <f t="shared" si="51"/>
        <v>0.12717919523706542</v>
      </c>
    </row>
    <row r="201" spans="1:29" ht="15" customHeight="1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</row>
    <row r="202" spans="1:23" s="2" customFormat="1" ht="15" customHeight="1">
      <c r="A202" s="26" t="s">
        <v>31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4"/>
      <c r="Q202" s="24"/>
      <c r="R202" s="24"/>
      <c r="S202" s="24"/>
      <c r="T202" s="24"/>
      <c r="U202" s="24"/>
      <c r="V202" s="1"/>
      <c r="W202" s="1"/>
    </row>
    <row r="203" spans="1:29" ht="15" customHeight="1">
      <c r="A203" s="26" t="s">
        <v>39</v>
      </c>
      <c r="AC203" s="1" t="s">
        <v>4</v>
      </c>
    </row>
    <row r="204" spans="20:29" ht="15" customHeight="1">
      <c r="T204" s="2"/>
      <c r="U204" s="2"/>
      <c r="V204" s="20"/>
      <c r="W204" s="20"/>
      <c r="X204" s="20"/>
      <c r="Y204" s="20"/>
      <c r="Z204" s="20"/>
      <c r="AA204" s="20"/>
      <c r="AB204" s="20"/>
      <c r="AC204" s="20"/>
    </row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</sheetData>
  <mergeCells count="10">
    <mergeCell ref="A2:AC2"/>
    <mergeCell ref="A3:AC3"/>
    <mergeCell ref="A44:AC44"/>
    <mergeCell ref="A45:AC45"/>
    <mergeCell ref="A167:AC167"/>
    <mergeCell ref="A168:AC168"/>
    <mergeCell ref="A85:AC85"/>
    <mergeCell ref="A86:AC86"/>
    <mergeCell ref="A127:AC127"/>
    <mergeCell ref="A128:AC128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Cámara de Diputados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sssisfin09</dc:creator>
  <cp:keywords/>
  <dc:description/>
  <cp:lastModifiedBy>sssisfin09</cp:lastModifiedBy>
  <dcterms:created xsi:type="dcterms:W3CDTF">2009-08-28T20:27:49Z</dcterms:created>
  <dcterms:modified xsi:type="dcterms:W3CDTF">2009-09-01T16:58:45Z</dcterms:modified>
  <cp:category/>
  <cp:version/>
  <cp:contentType/>
  <cp:contentStatus/>
</cp:coreProperties>
</file>