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inaloa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<sst xmlns="http://schemas.openxmlformats.org/spreadsheetml/2006/main" count="183" uniqueCount="46">
  <si>
    <t>(Miles de Pesos)</t>
  </si>
  <si>
    <t>Concepto/Año</t>
  </si>
  <si>
    <t>Ingresos Totales</t>
  </si>
  <si>
    <t>Impuestos</t>
  </si>
  <si>
    <t>Derechos</t>
  </si>
  <si>
    <t>Productos</t>
  </si>
  <si>
    <t>Aprovechamientos</t>
  </si>
  <si>
    <t>Contribución de mejoras</t>
  </si>
  <si>
    <t>Participaciones Federales</t>
  </si>
  <si>
    <t>Deuda Pública</t>
  </si>
  <si>
    <t>Por cuenta de terceros</t>
  </si>
  <si>
    <t xml:space="preserve">Transferencias </t>
  </si>
  <si>
    <t>Otros  Ingresos</t>
  </si>
  <si>
    <t>Disponibilidades</t>
  </si>
  <si>
    <t>Gastos Totales</t>
  </si>
  <si>
    <t>Obras Públicas</t>
  </si>
  <si>
    <t>Transferencias</t>
  </si>
  <si>
    <t>Deuda pública</t>
  </si>
  <si>
    <t>(Estructura porcentual)</t>
  </si>
  <si>
    <t>(Variación porcentual real anual)</t>
  </si>
  <si>
    <t>(Porcentajes del PIB de Sinaloa)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</si>
  <si>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</si>
  <si>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</si>
  <si>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</si>
  <si>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</si>
  <si>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</si>
  <si>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</si>
  <si>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</si>
  <si>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</si>
  <si>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</si>
  <si>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</si>
  <si>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</si>
  <si>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</si>
  <si>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</si>
  <si>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 xml:space="preserve"> </t>
  </si>
  <si>
    <t>Sinaloa: Situación de las Finanzas Públicas, 1980-2007</t>
  </si>
  <si>
    <t>Sinaloa: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</si>
  <si>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</si>
  <si>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</si>
  <si>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</si>
  <si>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</si>
  <si>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</si>
  <si>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</si>
  <si>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</si>
  <si>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(Miles de pesos constantes, base 2003 = 100)*</t>
  </si>
  <si>
    <t>n.s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</si>
</sst>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##\ ###\ ###\ ###\ ##0"/>
    <numFmt numFmtId="205" formatCode="###\ ###\ ###\ ##0"/>
    <numFmt numFmtId="206" formatCode="###\ ###\ ###\ ###0"/>
    <numFmt numFmtId="207" formatCode="_-[$€-2]* #,##0.00_-;\-[$€-2]* #,##0.00_-;_-[$€-2]* &quot;-&quot;??_-"/>
    <numFmt numFmtId="208" formatCode="#,##0.0_ ;\-#,##0.0\ "/>
    <numFmt numFmtId="209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vertical="center" indent="2"/>
    </xf>
    <xf numFmtId="184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0" xfId="0" applyNumberFormat="1" applyFont="1" applyFill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66993782"/>
        <c:axId val="66073127"/>
      </c:bar3D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60"/>
        <c:shape val="box"/>
        <c:axId val="57787232"/>
        <c:axId val="50323041"/>
      </c:bar3D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'[1]sinaloa'!#REF!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'[1]sinaloa'!#REF!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70"/>
        <c:shape val="box"/>
        <c:axId val="35954884"/>
        <c:axId val="55158501"/>
      </c:bar3D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9836418"/>
        <c:axId val="1656851"/>
      </c:bar3D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'[1]sinaloa'!#REF!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'[1]sinaloa'!#REF!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'[1]sinaloa'!#REF!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14911660"/>
        <c:axId val="67096077"/>
      </c:bar3D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91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0.90875</cdr:y>
    </cdr:from>
    <cdr:to>
      <cdr:x>0</cdr:x>
      <cdr:y>-536870.00325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0.73425</cdr:y>
    </cdr:from>
    <cdr:to>
      <cdr:x>0</cdr:x>
      <cdr:y>-536870.17775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0.30625</cdr:x>
      <cdr:y>0.24775</cdr:y>
    </cdr:from>
    <cdr:to>
      <cdr:x>0.3645</cdr:x>
      <cdr:y>0.32825</cdr:y>
    </cdr:to>
    <cdr:sp>
      <cdr:nvSpPr>
        <cdr:cNvPr id="2" name="Line 2"/>
        <cdr:cNvSpPr>
          <a:spLocks/>
        </cdr:cNvSpPr>
      </cdr:nvSpPr>
      <cdr:spPr>
        <a:xfrm flipH="1" flipV="1">
          <a:off x="5219700" y="0"/>
          <a:ext cx="9906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0.24775</cdr:y>
    </cdr:from>
    <cdr:to>
      <cdr:x>0.22775</cdr:x>
      <cdr:y>0.282</cdr:y>
    </cdr:to>
    <cdr:sp>
      <cdr:nvSpPr>
        <cdr:cNvPr id="3" name="Line 3"/>
        <cdr:cNvSpPr>
          <a:spLocks/>
        </cdr:cNvSpPr>
      </cdr:nvSpPr>
      <cdr:spPr>
        <a:xfrm flipV="1">
          <a:off x="2819400" y="0"/>
          <a:ext cx="10668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0.97225</cdr:y>
    </cdr:from>
    <cdr:to>
      <cdr:x>0</cdr:x>
      <cdr:y>-536869.93975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0.9735</cdr:y>
    </cdr:from>
    <cdr:to>
      <cdr:x>0</cdr:x>
      <cdr:y>-536869.9385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0.962</cdr:y>
    </cdr:from>
    <cdr:to>
      <cdr:x>0</cdr:x>
      <cdr:y>-536869.95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-536869.948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205</xdr:row>
      <xdr:rowOff>0</xdr:rowOff>
    </xdr:from>
    <xdr:to>
      <xdr:col>12</xdr:col>
      <xdr:colOff>752475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38100" y="38671500"/>
        <a:ext cx="1422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205</xdr:row>
      <xdr:rowOff>0</xdr:rowOff>
    </xdr:from>
    <xdr:to>
      <xdr:col>18</xdr:col>
      <xdr:colOff>790575</xdr:colOff>
      <xdr:row>205</xdr:row>
      <xdr:rowOff>0</xdr:rowOff>
    </xdr:to>
    <xdr:graphicFrame>
      <xdr:nvGraphicFramePr>
        <xdr:cNvPr id="2" name="Chart 2"/>
        <xdr:cNvGraphicFramePr/>
      </xdr:nvGraphicFramePr>
      <xdr:xfrm>
        <a:off x="14258925" y="3867150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14</xdr:col>
      <xdr:colOff>142875</xdr:colOff>
      <xdr:row>205</xdr:row>
      <xdr:rowOff>0</xdr:rowOff>
    </xdr:to>
    <xdr:graphicFrame>
      <xdr:nvGraphicFramePr>
        <xdr:cNvPr id="3" name="Chart 3"/>
        <xdr:cNvGraphicFramePr/>
      </xdr:nvGraphicFramePr>
      <xdr:xfrm>
        <a:off x="38100" y="38671500"/>
        <a:ext cx="15535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205</xdr:row>
      <xdr:rowOff>0</xdr:rowOff>
    </xdr:from>
    <xdr:to>
      <xdr:col>19</xdr:col>
      <xdr:colOff>523875</xdr:colOff>
      <xdr:row>205</xdr:row>
      <xdr:rowOff>0</xdr:rowOff>
    </xdr:to>
    <xdr:graphicFrame>
      <xdr:nvGraphicFramePr>
        <xdr:cNvPr id="4" name="Chart 4"/>
        <xdr:cNvGraphicFramePr/>
      </xdr:nvGraphicFramePr>
      <xdr:xfrm>
        <a:off x="15573375" y="38671500"/>
        <a:ext cx="5191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5" name="Chart 5"/>
        <xdr:cNvGraphicFramePr/>
      </xdr:nvGraphicFramePr>
      <xdr:xfrm>
        <a:off x="38100" y="38671500"/>
        <a:ext cx="1706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6" name="Chart 6"/>
        <xdr:cNvGraphicFramePr/>
      </xdr:nvGraphicFramePr>
      <xdr:xfrm>
        <a:off x="47625" y="38671500"/>
        <a:ext cx="1706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7" name="Chart 7"/>
        <xdr:cNvGraphicFramePr/>
      </xdr:nvGraphicFramePr>
      <xdr:xfrm>
        <a:off x="38100" y="38671500"/>
        <a:ext cx="17068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205</xdr:row>
      <xdr:rowOff>0</xdr:rowOff>
    </xdr:from>
    <xdr:to>
      <xdr:col>22</xdr:col>
      <xdr:colOff>0</xdr:colOff>
      <xdr:row>205</xdr:row>
      <xdr:rowOff>0</xdr:rowOff>
    </xdr:to>
    <xdr:graphicFrame>
      <xdr:nvGraphicFramePr>
        <xdr:cNvPr id="8" name="Chart 8"/>
        <xdr:cNvGraphicFramePr/>
      </xdr:nvGraphicFramePr>
      <xdr:xfrm>
        <a:off x="17402175" y="38671500"/>
        <a:ext cx="57245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9" name="Chart 9"/>
        <xdr:cNvGraphicFramePr/>
      </xdr:nvGraphicFramePr>
      <xdr:xfrm>
        <a:off x="28575" y="38671500"/>
        <a:ext cx="17087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205</xdr:row>
      <xdr:rowOff>0</xdr:rowOff>
    </xdr:from>
    <xdr:to>
      <xdr:col>15</xdr:col>
      <xdr:colOff>714375</xdr:colOff>
      <xdr:row>205</xdr:row>
      <xdr:rowOff>0</xdr:rowOff>
    </xdr:to>
    <xdr:graphicFrame>
      <xdr:nvGraphicFramePr>
        <xdr:cNvPr id="10" name="Chart 10"/>
        <xdr:cNvGraphicFramePr/>
      </xdr:nvGraphicFramePr>
      <xdr:xfrm>
        <a:off x="47625" y="38671500"/>
        <a:ext cx="17059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205</xdr:row>
      <xdr:rowOff>0</xdr:rowOff>
    </xdr:from>
    <xdr:to>
      <xdr:col>15</xdr:col>
      <xdr:colOff>723900</xdr:colOff>
      <xdr:row>205</xdr:row>
      <xdr:rowOff>0</xdr:rowOff>
    </xdr:to>
    <xdr:graphicFrame>
      <xdr:nvGraphicFramePr>
        <xdr:cNvPr id="11" name="Chart 11"/>
        <xdr:cNvGraphicFramePr/>
      </xdr:nvGraphicFramePr>
      <xdr:xfrm>
        <a:off x="38100" y="38671500"/>
        <a:ext cx="17078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3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BASES\INGRESOS\03-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luis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32">
          <cell r="A32" t="str">
            <v>Sinaloa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6">
          <cell r="B36">
            <v>26881029</v>
          </cell>
          <cell r="C36">
            <v>28629067</v>
          </cell>
          <cell r="D36">
            <v>34698957</v>
          </cell>
          <cell r="E36">
            <v>48132389</v>
          </cell>
          <cell r="F36">
            <v>57307500</v>
          </cell>
          <cell r="G36">
            <v>67857845</v>
          </cell>
          <cell r="H36">
            <v>79188306</v>
          </cell>
          <cell r="I36">
            <v>96569985</v>
          </cell>
          <cell r="J36">
            <v>99888549</v>
          </cell>
          <cell r="K36">
            <v>109461390</v>
          </cell>
          <cell r="L36">
            <v>119362180</v>
          </cell>
          <cell r="M36">
            <v>138472005</v>
          </cell>
          <cell r="N36">
            <v>143760349</v>
          </cell>
          <cell r="O36">
            <v>155029519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14"/>
  <sheetViews>
    <sheetView tabSelected="1" workbookViewId="0" topLeftCell="Y56">
      <selection activeCell="AB63" sqref="AB63"/>
    </sheetView>
  </sheetViews>
  <sheetFormatPr defaultColWidth="11.421875" defaultRowHeight="19.5" customHeight="1"/>
  <cols>
    <col min="1" max="1" width="43.8515625" style="1" customWidth="1"/>
    <col min="2" max="29" width="14.421875" style="1" customWidth="1"/>
    <col min="30" max="16384" width="11.421875" style="1" customWidth="1"/>
  </cols>
  <sheetData>
    <row r="1" ht="15" customHeight="1"/>
    <row r="2" spans="1:29" ht="1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10" customFormat="1" ht="15" customHeight="1">
      <c r="A7" s="7" t="s">
        <v>2</v>
      </c>
      <c r="B7" s="8">
        <f>SUM(B8:B17)</f>
        <v>5331</v>
      </c>
      <c r="C7" s="8">
        <f>SUM(C8:C17)</f>
        <v>6095</v>
      </c>
      <c r="D7" s="8">
        <f>SUM(D8:D17)</f>
        <v>8895</v>
      </c>
      <c r="E7" s="8">
        <f>SUM(E8:E17)</f>
        <v>19478</v>
      </c>
      <c r="F7" s="8">
        <f>SUM(F8:F18)</f>
        <v>35018</v>
      </c>
      <c r="G7" s="8">
        <f>SUM(G8:G18)</f>
        <v>47950</v>
      </c>
      <c r="H7" s="8">
        <f aca="true" t="shared" si="0" ref="H7:AC7">SUM(H8:H18)</f>
        <v>86698</v>
      </c>
      <c r="I7" s="8">
        <f t="shared" si="0"/>
        <v>203729</v>
      </c>
      <c r="J7" s="8">
        <f t="shared" si="0"/>
        <v>395087</v>
      </c>
      <c r="K7" s="8">
        <f t="shared" si="0"/>
        <v>551599.43</v>
      </c>
      <c r="L7" s="8">
        <f t="shared" si="0"/>
        <v>679143.55</v>
      </c>
      <c r="M7" s="8">
        <f t="shared" si="0"/>
        <v>1084323.4</v>
      </c>
      <c r="N7" s="8">
        <f t="shared" si="0"/>
        <v>1520895.7999999998</v>
      </c>
      <c r="O7" s="8">
        <f t="shared" si="0"/>
        <v>2137412.1</v>
      </c>
      <c r="P7" s="8">
        <f t="shared" si="0"/>
        <v>2522514.2060000002</v>
      </c>
      <c r="Q7" s="8">
        <f t="shared" si="0"/>
        <v>3128279.107</v>
      </c>
      <c r="R7" s="8">
        <f t="shared" si="0"/>
        <v>3662991.964</v>
      </c>
      <c r="S7" s="8">
        <f t="shared" si="0"/>
        <v>5118783.54</v>
      </c>
      <c r="T7" s="8">
        <f t="shared" si="0"/>
        <v>6794892.345</v>
      </c>
      <c r="U7" s="8">
        <f t="shared" si="0"/>
        <v>8545400.2</v>
      </c>
      <c r="V7" s="8">
        <f t="shared" si="0"/>
        <v>10654325.564</v>
      </c>
      <c r="W7" s="8">
        <f t="shared" si="0"/>
        <v>12495546.982</v>
      </c>
      <c r="X7" s="8">
        <f t="shared" si="0"/>
        <v>13166876.197</v>
      </c>
      <c r="Y7" s="8">
        <f t="shared" si="0"/>
        <v>15419067.431000002</v>
      </c>
      <c r="Z7" s="8">
        <f t="shared" si="0"/>
        <v>16713227.868</v>
      </c>
      <c r="AA7" s="8">
        <f t="shared" si="0"/>
        <v>18248970.2</v>
      </c>
      <c r="AB7" s="8">
        <f t="shared" si="0"/>
        <v>23062704.299999997</v>
      </c>
      <c r="AC7" s="8">
        <f t="shared" si="0"/>
        <v>23594998.6</v>
      </c>
      <c r="AD7" s="9"/>
    </row>
    <row r="8" spans="1:30" ht="15" customHeight="1">
      <c r="A8" s="11" t="s">
        <v>3</v>
      </c>
      <c r="B8" s="12">
        <v>908</v>
      </c>
      <c r="C8" s="12">
        <v>596</v>
      </c>
      <c r="D8" s="12">
        <v>814</v>
      </c>
      <c r="E8" s="12">
        <v>1486</v>
      </c>
      <c r="F8" s="12">
        <v>1641</v>
      </c>
      <c r="G8" s="12">
        <v>1334</v>
      </c>
      <c r="H8" s="12">
        <v>861</v>
      </c>
      <c r="I8" s="12">
        <v>1578</v>
      </c>
      <c r="J8" s="12">
        <v>2437</v>
      </c>
      <c r="K8" s="12">
        <v>5362.49</v>
      </c>
      <c r="L8" s="12">
        <v>7404.3</v>
      </c>
      <c r="M8" s="13">
        <v>30427.2</v>
      </c>
      <c r="N8" s="13">
        <v>44094.4</v>
      </c>
      <c r="O8" s="13">
        <v>53499.45</v>
      </c>
      <c r="P8" s="13">
        <v>56603.319</v>
      </c>
      <c r="Q8" s="13">
        <v>52755.484</v>
      </c>
      <c r="R8" s="13">
        <v>73164.215</v>
      </c>
      <c r="S8" s="13">
        <v>102154.061</v>
      </c>
      <c r="T8" s="13">
        <v>125214.007</v>
      </c>
      <c r="U8" s="13">
        <v>154807.456</v>
      </c>
      <c r="V8" s="13">
        <v>187354.247</v>
      </c>
      <c r="W8" s="13">
        <v>210723.894</v>
      </c>
      <c r="X8" s="14">
        <v>221817.262</v>
      </c>
      <c r="Y8" s="14">
        <v>247838.416</v>
      </c>
      <c r="Z8" s="14">
        <v>277626.826</v>
      </c>
      <c r="AA8" s="14">
        <v>299856.493</v>
      </c>
      <c r="AB8" s="15">
        <v>356129.4</v>
      </c>
      <c r="AC8" s="3">
        <v>397302.6</v>
      </c>
      <c r="AD8" s="3"/>
    </row>
    <row r="9" spans="1:30" ht="15" customHeight="1">
      <c r="A9" s="11" t="s">
        <v>4</v>
      </c>
      <c r="B9" s="12">
        <v>195</v>
      </c>
      <c r="C9" s="12">
        <v>188</v>
      </c>
      <c r="D9" s="12">
        <v>323</v>
      </c>
      <c r="E9" s="12">
        <v>385</v>
      </c>
      <c r="F9" s="12">
        <v>1079</v>
      </c>
      <c r="G9" s="12">
        <v>1257</v>
      </c>
      <c r="H9" s="12">
        <v>3366</v>
      </c>
      <c r="I9" s="12">
        <v>10016</v>
      </c>
      <c r="J9" s="12">
        <v>17295</v>
      </c>
      <c r="K9" s="12">
        <v>31556.49</v>
      </c>
      <c r="L9" s="12">
        <v>73812.25</v>
      </c>
      <c r="M9" s="13">
        <v>136924.2</v>
      </c>
      <c r="N9" s="13">
        <v>129774.4</v>
      </c>
      <c r="O9" s="13">
        <v>101817.45</v>
      </c>
      <c r="P9" s="13">
        <v>97518.673</v>
      </c>
      <c r="Q9" s="13">
        <v>113973.489</v>
      </c>
      <c r="R9" s="13">
        <v>172279.855</v>
      </c>
      <c r="S9" s="13">
        <v>227003.794</v>
      </c>
      <c r="T9" s="13">
        <v>272418.004</v>
      </c>
      <c r="U9" s="13">
        <v>300705.827</v>
      </c>
      <c r="V9" s="13">
        <v>378925.543</v>
      </c>
      <c r="W9" s="13">
        <v>480322.339</v>
      </c>
      <c r="X9" s="14">
        <v>535776.086</v>
      </c>
      <c r="Y9" s="14">
        <v>618464.416</v>
      </c>
      <c r="Z9" s="14">
        <v>715768.999</v>
      </c>
      <c r="AA9" s="14">
        <v>675729.806</v>
      </c>
      <c r="AB9" s="15">
        <v>833100.9</v>
      </c>
      <c r="AC9" s="3">
        <v>890478.6</v>
      </c>
      <c r="AD9" s="3"/>
    </row>
    <row r="10" spans="1:30" ht="15" customHeight="1">
      <c r="A10" s="11" t="s">
        <v>5</v>
      </c>
      <c r="B10" s="12">
        <v>41</v>
      </c>
      <c r="C10" s="12">
        <v>104</v>
      </c>
      <c r="D10" s="12">
        <v>138</v>
      </c>
      <c r="E10" s="12">
        <v>1152</v>
      </c>
      <c r="F10" s="12">
        <v>2186</v>
      </c>
      <c r="G10" s="12">
        <v>966</v>
      </c>
      <c r="H10" s="12">
        <v>6354</v>
      </c>
      <c r="I10" s="12">
        <v>2848</v>
      </c>
      <c r="J10" s="12">
        <v>8448</v>
      </c>
      <c r="K10" s="12">
        <v>11031.49</v>
      </c>
      <c r="L10" s="12">
        <v>6285.25</v>
      </c>
      <c r="M10" s="13">
        <v>4737.2</v>
      </c>
      <c r="N10" s="13">
        <v>5463.4</v>
      </c>
      <c r="O10" s="13">
        <v>6542.45</v>
      </c>
      <c r="P10" s="13">
        <v>12905.715</v>
      </c>
      <c r="Q10" s="13">
        <v>37521.938</v>
      </c>
      <c r="R10" s="13">
        <v>78124.213</v>
      </c>
      <c r="S10" s="13">
        <v>102861.599</v>
      </c>
      <c r="T10" s="13">
        <v>190782.017</v>
      </c>
      <c r="U10" s="13">
        <v>114421.837</v>
      </c>
      <c r="V10" s="13">
        <v>123679.508</v>
      </c>
      <c r="W10" s="13">
        <v>173420.743</v>
      </c>
      <c r="X10" s="14">
        <v>188204.03</v>
      </c>
      <c r="Y10" s="14">
        <v>138706.832</v>
      </c>
      <c r="Z10" s="14">
        <v>160747.676</v>
      </c>
      <c r="AA10" s="14">
        <v>210422.923</v>
      </c>
      <c r="AB10" s="15">
        <v>243330</v>
      </c>
      <c r="AC10" s="3">
        <v>250904.1</v>
      </c>
      <c r="AD10" s="3"/>
    </row>
    <row r="11" spans="1:30" ht="15" customHeight="1">
      <c r="A11" s="11" t="s">
        <v>6</v>
      </c>
      <c r="B11" s="12">
        <v>427</v>
      </c>
      <c r="C11" s="12">
        <v>456</v>
      </c>
      <c r="D11" s="12">
        <v>1064</v>
      </c>
      <c r="E11" s="12">
        <v>2737</v>
      </c>
      <c r="F11" s="12">
        <v>2426</v>
      </c>
      <c r="G11" s="12">
        <v>8065</v>
      </c>
      <c r="H11" s="12">
        <v>9201</v>
      </c>
      <c r="I11" s="12">
        <v>15199</v>
      </c>
      <c r="J11" s="12">
        <v>6519</v>
      </c>
      <c r="K11" s="12">
        <v>25349.49</v>
      </c>
      <c r="L11" s="12">
        <v>19423.25</v>
      </c>
      <c r="M11" s="13">
        <v>27707.2</v>
      </c>
      <c r="N11" s="13">
        <v>44226.4</v>
      </c>
      <c r="O11" s="13">
        <v>33328.45</v>
      </c>
      <c r="P11" s="13">
        <v>95446.716</v>
      </c>
      <c r="Q11" s="13">
        <v>393589.913</v>
      </c>
      <c r="R11" s="13">
        <v>39288.08</v>
      </c>
      <c r="S11" s="13">
        <v>48835.377</v>
      </c>
      <c r="T11" s="13">
        <v>51342.914</v>
      </c>
      <c r="U11" s="13">
        <v>58528.05</v>
      </c>
      <c r="V11" s="13">
        <v>70096.481</v>
      </c>
      <c r="W11" s="13">
        <v>87737.869</v>
      </c>
      <c r="X11" s="14">
        <v>98098.089</v>
      </c>
      <c r="Y11" s="14">
        <v>108717.36</v>
      </c>
      <c r="Z11" s="14">
        <v>113933.532</v>
      </c>
      <c r="AA11" s="14">
        <v>250848.832</v>
      </c>
      <c r="AB11" s="15">
        <v>307071.2</v>
      </c>
      <c r="AC11" s="3">
        <v>362074.3</v>
      </c>
      <c r="AD11" s="3"/>
    </row>
    <row r="12" spans="1:30" ht="15" customHeight="1">
      <c r="A12" s="1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6302.002</v>
      </c>
      <c r="R12" s="12"/>
      <c r="S12" s="12"/>
      <c r="T12" s="12"/>
      <c r="U12" s="12"/>
      <c r="V12" s="12"/>
      <c r="W12" s="12"/>
      <c r="X12" s="14"/>
      <c r="Y12" s="14"/>
      <c r="Z12" s="14"/>
      <c r="AA12" s="14"/>
      <c r="AB12" s="3"/>
      <c r="AC12" s="3"/>
      <c r="AD12" s="3"/>
    </row>
    <row r="13" spans="1:30" ht="15" customHeight="1">
      <c r="A13" s="11" t="s">
        <v>8</v>
      </c>
      <c r="B13" s="12">
        <v>2289</v>
      </c>
      <c r="C13" s="12">
        <v>3360</v>
      </c>
      <c r="D13" s="12">
        <v>4818</v>
      </c>
      <c r="E13" s="12">
        <v>11075</v>
      </c>
      <c r="F13" s="12">
        <v>20427</v>
      </c>
      <c r="G13" s="12">
        <v>25683</v>
      </c>
      <c r="H13" s="12">
        <v>41658</v>
      </c>
      <c r="I13" s="12">
        <v>118430</v>
      </c>
      <c r="J13" s="12">
        <v>323893</v>
      </c>
      <c r="K13" s="12">
        <v>410359.49</v>
      </c>
      <c r="L13" s="12">
        <v>567496.25</v>
      </c>
      <c r="M13" s="13">
        <v>715077.2</v>
      </c>
      <c r="N13" s="13">
        <v>940565.4</v>
      </c>
      <c r="O13" s="13">
        <v>904261.45</v>
      </c>
      <c r="P13" s="13">
        <v>1036417.783</v>
      </c>
      <c r="Q13" s="13">
        <v>1236039.281</v>
      </c>
      <c r="R13" s="13">
        <v>1780836.163</v>
      </c>
      <c r="S13" s="13">
        <v>2275979.392</v>
      </c>
      <c r="T13" s="13">
        <v>2864844.601</v>
      </c>
      <c r="U13" s="13">
        <v>3526472.305</v>
      </c>
      <c r="V13" s="13">
        <v>4436531.889</v>
      </c>
      <c r="W13" s="13">
        <v>5268131.723</v>
      </c>
      <c r="X13" s="14">
        <v>4986122.75</v>
      </c>
      <c r="Y13" s="14">
        <v>5670084.039</v>
      </c>
      <c r="Z13" s="14">
        <v>6024051.37</v>
      </c>
      <c r="AA13" s="14">
        <v>6801217.025</v>
      </c>
      <c r="AB13" s="15">
        <v>7889667.6</v>
      </c>
      <c r="AC13" s="3">
        <v>8363707.4</v>
      </c>
      <c r="AD13" s="3"/>
    </row>
    <row r="14" spans="1:30" ht="15" customHeight="1">
      <c r="A14" s="11" t="s">
        <v>32</v>
      </c>
      <c r="B14" s="12">
        <v>817</v>
      </c>
      <c r="C14" s="12">
        <v>466</v>
      </c>
      <c r="D14" s="12">
        <v>435</v>
      </c>
      <c r="E14" s="12"/>
      <c r="F14" s="12"/>
      <c r="G14" s="12"/>
      <c r="H14" s="12">
        <v>14511</v>
      </c>
      <c r="I14" s="12">
        <v>26476</v>
      </c>
      <c r="J14" s="12">
        <v>34730</v>
      </c>
      <c r="K14" s="12">
        <v>65933.49</v>
      </c>
      <c r="L14" s="12">
        <v>0</v>
      </c>
      <c r="M14" s="13">
        <v>153579.2</v>
      </c>
      <c r="N14" s="13">
        <v>330930.4</v>
      </c>
      <c r="O14" s="13">
        <v>311661.45</v>
      </c>
      <c r="P14" s="13">
        <v>368822</v>
      </c>
      <c r="Q14" s="13">
        <v>321578</v>
      </c>
      <c r="R14" s="12"/>
      <c r="S14" s="12"/>
      <c r="T14" s="13">
        <v>227018.599</v>
      </c>
      <c r="U14" s="13">
        <v>110944.507</v>
      </c>
      <c r="V14" s="13">
        <v>150000</v>
      </c>
      <c r="W14" s="13">
        <v>150000</v>
      </c>
      <c r="X14" s="14">
        <v>380000</v>
      </c>
      <c r="Y14" s="14">
        <v>635559.695</v>
      </c>
      <c r="Z14" s="14">
        <v>867274.494</v>
      </c>
      <c r="AA14" s="14"/>
      <c r="AB14" s="15">
        <v>1599784.1</v>
      </c>
      <c r="AC14" s="3">
        <v>927911.4</v>
      </c>
      <c r="AD14" s="3"/>
    </row>
    <row r="15" spans="1:30" ht="15" customHeight="1">
      <c r="A15" s="1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>
        <v>2006.49</v>
      </c>
      <c r="L15" s="12">
        <v>4722.25</v>
      </c>
      <c r="M15" s="13">
        <v>15871.2</v>
      </c>
      <c r="N15" s="13">
        <v>25841.4</v>
      </c>
      <c r="O15" s="13">
        <v>726301.4</v>
      </c>
      <c r="P15" s="13">
        <v>854800</v>
      </c>
      <c r="Q15" s="12"/>
      <c r="R15" s="12"/>
      <c r="S15" s="13">
        <v>479550</v>
      </c>
      <c r="T15" s="12"/>
      <c r="U15" s="12"/>
      <c r="V15" s="12"/>
      <c r="W15" s="12"/>
      <c r="X15" s="14"/>
      <c r="Y15" s="14"/>
      <c r="Z15" s="14"/>
      <c r="AA15" s="14"/>
      <c r="AB15" s="3"/>
      <c r="AC15" s="3"/>
      <c r="AD15" s="3"/>
    </row>
    <row r="16" spans="1:30" ht="15" customHeight="1">
      <c r="A16" s="11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v>966519</v>
      </c>
      <c r="R16" s="13">
        <v>1519299.438</v>
      </c>
      <c r="S16" s="13">
        <v>1882399.317</v>
      </c>
      <c r="T16" s="13">
        <v>3063272.203</v>
      </c>
      <c r="U16" s="13">
        <v>4279520.218</v>
      </c>
      <c r="V16" s="13">
        <v>5307737.896</v>
      </c>
      <c r="W16" s="13">
        <v>6125210.414</v>
      </c>
      <c r="X16" s="14">
        <v>6756857.98</v>
      </c>
      <c r="Y16" s="14">
        <v>7999696.673</v>
      </c>
      <c r="Z16" s="14">
        <v>8553824.971</v>
      </c>
      <c r="AA16" s="14">
        <v>10010895.121</v>
      </c>
      <c r="AB16" s="15">
        <v>11833621.1</v>
      </c>
      <c r="AC16" s="3">
        <v>12402620.2</v>
      </c>
      <c r="AD16" s="3"/>
    </row>
    <row r="17" spans="1:30" ht="15" customHeight="1">
      <c r="A17" s="11" t="s">
        <v>12</v>
      </c>
      <c r="B17" s="12">
        <v>654</v>
      </c>
      <c r="C17" s="12">
        <v>925</v>
      </c>
      <c r="D17" s="12">
        <v>1303</v>
      </c>
      <c r="E17" s="12">
        <v>2643</v>
      </c>
      <c r="F17" s="12">
        <v>4630</v>
      </c>
      <c r="G17" s="12">
        <v>6521</v>
      </c>
      <c r="H17" s="12">
        <v>10747</v>
      </c>
      <c r="I17" s="12">
        <v>29182</v>
      </c>
      <c r="J17" s="12">
        <v>1765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/>
      <c r="Y17" s="14"/>
      <c r="Z17" s="14"/>
      <c r="AA17" s="14"/>
      <c r="AB17" s="3"/>
      <c r="AC17" s="3"/>
      <c r="AD17" s="3"/>
    </row>
    <row r="18" spans="1:30" ht="15" customHeight="1">
      <c r="A18" s="11" t="s">
        <v>13</v>
      </c>
      <c r="B18" s="12"/>
      <c r="C18" s="12"/>
      <c r="D18" s="12"/>
      <c r="E18" s="12"/>
      <c r="F18" s="12">
        <v>2629</v>
      </c>
      <c r="G18" s="12">
        <v>4124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4"/>
      <c r="Y18" s="14"/>
      <c r="Z18" s="14"/>
      <c r="AA18" s="14"/>
      <c r="AB18" s="3"/>
      <c r="AC18" s="3"/>
      <c r="AD18" s="3"/>
    </row>
    <row r="19" spans="1:30" ht="15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3"/>
      <c r="AC19" s="3"/>
      <c r="AD19" s="3"/>
    </row>
    <row r="20" spans="1:30" s="10" customFormat="1" ht="15" customHeight="1">
      <c r="A20" s="7" t="s">
        <v>14</v>
      </c>
      <c r="B20" s="8">
        <f>SUM(B21:B35)</f>
        <v>5331</v>
      </c>
      <c r="C20" s="8">
        <f aca="true" t="shared" si="1" ref="C20:W20">SUM(C21:C35)</f>
        <v>6095</v>
      </c>
      <c r="D20" s="8">
        <f t="shared" si="1"/>
        <v>8895</v>
      </c>
      <c r="E20" s="8">
        <f t="shared" si="1"/>
        <v>19478</v>
      </c>
      <c r="F20" s="8">
        <f t="shared" si="1"/>
        <v>35018</v>
      </c>
      <c r="G20" s="8">
        <f t="shared" si="1"/>
        <v>47950</v>
      </c>
      <c r="H20" s="8">
        <f t="shared" si="1"/>
        <v>86698</v>
      </c>
      <c r="I20" s="8">
        <f t="shared" si="1"/>
        <v>203729</v>
      </c>
      <c r="J20" s="8">
        <f t="shared" si="1"/>
        <v>395087</v>
      </c>
      <c r="K20" s="8">
        <f t="shared" si="1"/>
        <v>551599.5</v>
      </c>
      <c r="L20" s="8">
        <f t="shared" si="1"/>
        <v>679143.8</v>
      </c>
      <c r="M20" s="8">
        <f t="shared" si="1"/>
        <v>1084323.5899999996</v>
      </c>
      <c r="N20" s="8">
        <f t="shared" si="1"/>
        <v>1520895.95</v>
      </c>
      <c r="O20" s="8">
        <f t="shared" si="1"/>
        <v>2137412.26</v>
      </c>
      <c r="P20" s="8">
        <f t="shared" si="1"/>
        <v>2522514.132</v>
      </c>
      <c r="Q20" s="8">
        <f t="shared" si="1"/>
        <v>3128278.7800000003</v>
      </c>
      <c r="R20" s="8">
        <f t="shared" si="1"/>
        <v>3662991.9640000006</v>
      </c>
      <c r="S20" s="8">
        <f t="shared" si="1"/>
        <v>5118783.54</v>
      </c>
      <c r="T20" s="8">
        <f>SUM(T21:T33)</f>
        <v>6794892.345</v>
      </c>
      <c r="U20" s="8">
        <f t="shared" si="1"/>
        <v>8545399.5</v>
      </c>
      <c r="V20" s="8">
        <f t="shared" si="1"/>
        <v>10654325.563999997</v>
      </c>
      <c r="W20" s="8">
        <f t="shared" si="1"/>
        <v>12495546.982000003</v>
      </c>
      <c r="X20" s="17">
        <f aca="true" t="shared" si="2" ref="X20:AC20">X21+X25+X28+X31+X32+X33+X34+X35</f>
        <v>13166876.197</v>
      </c>
      <c r="Y20" s="17">
        <f t="shared" si="2"/>
        <v>15419067.431</v>
      </c>
      <c r="Z20" s="17">
        <f t="shared" si="2"/>
        <v>16713227.867999999</v>
      </c>
      <c r="AA20" s="17">
        <f t="shared" si="2"/>
        <v>18248970.2</v>
      </c>
      <c r="AB20" s="17">
        <f t="shared" si="2"/>
        <v>23062704.300000004</v>
      </c>
      <c r="AC20" s="17">
        <f t="shared" si="2"/>
        <v>23594998.599999998</v>
      </c>
      <c r="AD20" s="9"/>
    </row>
    <row r="21" spans="1:30" ht="15" customHeight="1">
      <c r="A21" s="16" t="s">
        <v>31</v>
      </c>
      <c r="B21" s="12">
        <v>1923</v>
      </c>
      <c r="C21" s="12">
        <v>3282</v>
      </c>
      <c r="D21" s="12">
        <v>4879</v>
      </c>
      <c r="E21" s="12">
        <v>7649</v>
      </c>
      <c r="F21" s="12">
        <v>10993</v>
      </c>
      <c r="G21" s="12">
        <v>16074</v>
      </c>
      <c r="H21" s="12">
        <v>35595</v>
      </c>
      <c r="I21" s="12">
        <v>88691</v>
      </c>
      <c r="J21" s="12">
        <v>161768</v>
      </c>
      <c r="K21" s="12">
        <v>220161.3</v>
      </c>
      <c r="L21" s="12">
        <v>287527.3</v>
      </c>
      <c r="M21" s="13">
        <v>385369.49</v>
      </c>
      <c r="N21" s="13">
        <v>535276.49</v>
      </c>
      <c r="O21" s="13">
        <v>601226.45</v>
      </c>
      <c r="P21" s="13">
        <v>633009.282</v>
      </c>
      <c r="Q21" s="13">
        <v>779578.497</v>
      </c>
      <c r="R21" s="13">
        <v>944353.497</v>
      </c>
      <c r="S21" s="13">
        <v>1224188.39</v>
      </c>
      <c r="T21" s="13">
        <v>1519370.448</v>
      </c>
      <c r="U21" s="13">
        <f>1459027.019+34310.074+181707.356</f>
        <v>1675044.449</v>
      </c>
      <c r="V21" s="13">
        <f>1762332.909+38424.004+300396.909</f>
        <v>2101153.8219999997</v>
      </c>
      <c r="W21" s="13">
        <f>2043434.326+40415.036+360487.835</f>
        <v>2444337.197</v>
      </c>
      <c r="X21" s="14">
        <f aca="true" t="shared" si="3" ref="X21:AC21">SUM(X22:X24)</f>
        <v>2649415.3109999998</v>
      </c>
      <c r="Y21" s="14">
        <f t="shared" si="3"/>
        <v>2905969.3589999997</v>
      </c>
      <c r="Z21" s="14">
        <f t="shared" si="3"/>
        <v>3060856.2240000004</v>
      </c>
      <c r="AA21" s="14">
        <f t="shared" si="3"/>
        <v>3343129.7040000004</v>
      </c>
      <c r="AB21" s="14">
        <f t="shared" si="3"/>
        <v>3862997.2</v>
      </c>
      <c r="AC21" s="14">
        <f t="shared" si="3"/>
        <v>4120206.2</v>
      </c>
      <c r="AD21" s="3"/>
    </row>
    <row r="22" spans="1:30" ht="15" customHeight="1">
      <c r="A22" s="18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v>2173679.485</v>
      </c>
      <c r="Y22" s="14">
        <v>2401083.402</v>
      </c>
      <c r="Z22" s="14">
        <v>2436051.21</v>
      </c>
      <c r="AA22" s="14">
        <v>2672326.419</v>
      </c>
      <c r="AB22" s="15">
        <v>3082404.2</v>
      </c>
      <c r="AC22" s="3">
        <v>3256504</v>
      </c>
      <c r="AD22" s="3"/>
    </row>
    <row r="23" spans="1:30" ht="15" customHeight="1">
      <c r="A23" s="18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>
        <v>50420.587</v>
      </c>
      <c r="Y23" s="14">
        <v>84377.724</v>
      </c>
      <c r="Z23" s="14">
        <v>198323.189</v>
      </c>
      <c r="AA23" s="14">
        <v>215099.569</v>
      </c>
      <c r="AB23" s="15">
        <v>257067.3</v>
      </c>
      <c r="AC23" s="3">
        <v>140132</v>
      </c>
      <c r="AD23" s="3"/>
    </row>
    <row r="24" spans="1:30" ht="15" customHeight="1">
      <c r="A24" s="18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>
        <v>425315.239</v>
      </c>
      <c r="Y24" s="14">
        <v>420508.233</v>
      </c>
      <c r="Z24" s="14">
        <v>426481.825</v>
      </c>
      <c r="AA24" s="14">
        <v>455703.716</v>
      </c>
      <c r="AB24" s="15">
        <v>523525.7</v>
      </c>
      <c r="AC24" s="3">
        <v>723570.2</v>
      </c>
      <c r="AD24" s="3"/>
    </row>
    <row r="25" spans="1:30" ht="15" customHeight="1">
      <c r="A25" s="16" t="s">
        <v>15</v>
      </c>
      <c r="B25" s="12">
        <v>2126</v>
      </c>
      <c r="C25" s="12">
        <v>708</v>
      </c>
      <c r="D25" s="12">
        <v>861</v>
      </c>
      <c r="E25" s="12">
        <v>4310</v>
      </c>
      <c r="F25" s="12">
        <v>16209</v>
      </c>
      <c r="G25" s="12">
        <v>16003</v>
      </c>
      <c r="H25" s="12">
        <v>26196</v>
      </c>
      <c r="I25" s="12">
        <v>47870</v>
      </c>
      <c r="J25" s="12">
        <v>71047</v>
      </c>
      <c r="K25" s="12">
        <v>137292.3</v>
      </c>
      <c r="L25" s="12">
        <v>160385.3</v>
      </c>
      <c r="M25" s="13">
        <v>378657.45</v>
      </c>
      <c r="N25" s="13">
        <v>546194.49</v>
      </c>
      <c r="O25" s="13">
        <v>350876.45</v>
      </c>
      <c r="P25" s="13">
        <v>302987.668</v>
      </c>
      <c r="Q25" s="13">
        <v>192926.389</v>
      </c>
      <c r="R25" s="13">
        <v>291255.461</v>
      </c>
      <c r="S25" s="13">
        <v>244629.594</v>
      </c>
      <c r="T25" s="13">
        <v>404067.45</v>
      </c>
      <c r="U25" s="13">
        <f>822555.89</f>
        <v>822555.89</v>
      </c>
      <c r="V25" s="13">
        <f>31953.173+687936.239</f>
        <v>719889.4119999999</v>
      </c>
      <c r="W25" s="13">
        <f>48582.344+729202.365</f>
        <v>777784.709</v>
      </c>
      <c r="X25" s="14">
        <f aca="true" t="shared" si="4" ref="X25:AC25">SUM(X26:X27)</f>
        <v>802271.209</v>
      </c>
      <c r="Y25" s="14">
        <f t="shared" si="4"/>
        <v>420827.12200000003</v>
      </c>
      <c r="Z25" s="14">
        <f t="shared" si="4"/>
        <v>1330285.082</v>
      </c>
      <c r="AA25" s="14">
        <f t="shared" si="4"/>
        <v>2853331.797</v>
      </c>
      <c r="AB25" s="14">
        <f t="shared" si="4"/>
        <v>3716500.1</v>
      </c>
      <c r="AC25" s="14">
        <f t="shared" si="4"/>
        <v>3312657.0999999996</v>
      </c>
      <c r="AD25" s="3"/>
    </row>
    <row r="26" spans="1:30" ht="15" customHeight="1">
      <c r="A26" s="19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>
        <v>46637.431</v>
      </c>
      <c r="Y26" s="14">
        <v>48538.645</v>
      </c>
      <c r="Z26" s="14">
        <v>65276.915</v>
      </c>
      <c r="AA26" s="14">
        <v>90530.962</v>
      </c>
      <c r="AB26" s="15">
        <v>77833.7</v>
      </c>
      <c r="AC26" s="3">
        <v>92123.8</v>
      </c>
      <c r="AD26" s="3"/>
    </row>
    <row r="27" spans="1:30" ht="15" customHeight="1">
      <c r="A27" s="19" t="s">
        <v>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>
        <v>755633.778</v>
      </c>
      <c r="Y27" s="14">
        <v>372288.477</v>
      </c>
      <c r="Z27" s="14">
        <v>1265008.167</v>
      </c>
      <c r="AA27" s="14">
        <v>2762800.835</v>
      </c>
      <c r="AB27" s="15">
        <v>3638666.4</v>
      </c>
      <c r="AC27" s="3">
        <v>3220533.3</v>
      </c>
      <c r="AD27" s="3" t="s">
        <v>34</v>
      </c>
    </row>
    <row r="28" spans="1:30" ht="15" customHeight="1">
      <c r="A28" s="16" t="s">
        <v>16</v>
      </c>
      <c r="B28" s="12">
        <v>1002</v>
      </c>
      <c r="C28" s="12">
        <v>1398</v>
      </c>
      <c r="D28" s="12">
        <v>2245</v>
      </c>
      <c r="E28" s="12">
        <v>3489</v>
      </c>
      <c r="F28" s="12">
        <v>6702</v>
      </c>
      <c r="G28" s="12">
        <v>12660</v>
      </c>
      <c r="H28" s="12">
        <v>6217</v>
      </c>
      <c r="I28" s="12">
        <v>48247</v>
      </c>
      <c r="J28" s="12">
        <v>101990</v>
      </c>
      <c r="K28" s="12">
        <v>135034.3</v>
      </c>
      <c r="L28" s="12">
        <v>172048.3</v>
      </c>
      <c r="M28" s="13">
        <v>257823.45</v>
      </c>
      <c r="N28" s="13">
        <v>344476.49</v>
      </c>
      <c r="O28" s="13">
        <v>1073905.45</v>
      </c>
      <c r="P28" s="13">
        <v>1304885.182</v>
      </c>
      <c r="Q28" s="13">
        <v>1543544.494</v>
      </c>
      <c r="R28" s="13">
        <v>2044769.192</v>
      </c>
      <c r="S28" s="13">
        <v>3340560.677</v>
      </c>
      <c r="T28" s="13">
        <v>4535242.142</v>
      </c>
      <c r="U28" s="13">
        <f>4538631.974+1356328.151</f>
        <v>5894960.125</v>
      </c>
      <c r="V28" s="13">
        <f>6008309.392+1576655.014</f>
        <v>7584964.4059999995</v>
      </c>
      <c r="W28" s="13">
        <f>6946173.06+1871480.088</f>
        <v>8817653.148</v>
      </c>
      <c r="X28" s="14">
        <f aca="true" t="shared" si="5" ref="X28:AC28">SUM(X29:X30)</f>
        <v>9413896.993</v>
      </c>
      <c r="Y28" s="14">
        <f t="shared" si="5"/>
        <v>10848129.481</v>
      </c>
      <c r="Z28" s="14">
        <f t="shared" si="5"/>
        <v>11214925.659</v>
      </c>
      <c r="AA28" s="14">
        <f t="shared" si="5"/>
        <v>11747376.967999998</v>
      </c>
      <c r="AB28" s="14">
        <f t="shared" si="5"/>
        <v>13605534.8</v>
      </c>
      <c r="AC28" s="14">
        <f t="shared" si="5"/>
        <v>14941294.8</v>
      </c>
      <c r="AD28" s="3"/>
    </row>
    <row r="29" spans="1:30" ht="15" customHeight="1">
      <c r="A29" s="18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>
        <v>7465050.398</v>
      </c>
      <c r="Y29" s="14">
        <v>8725627.494</v>
      </c>
      <c r="Z29" s="14">
        <v>8949689.03</v>
      </c>
      <c r="AA29" s="14">
        <v>9224496.836</v>
      </c>
      <c r="AB29" s="15">
        <v>10786771.5</v>
      </c>
      <c r="AC29" s="3">
        <v>11809621</v>
      </c>
      <c r="AD29" s="3"/>
    </row>
    <row r="30" spans="1:30" ht="15" customHeight="1">
      <c r="A30" s="18" t="s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>
        <v>1948846.595</v>
      </c>
      <c r="Y30" s="14">
        <v>2122501.987</v>
      </c>
      <c r="Z30" s="14">
        <v>2265236.629</v>
      </c>
      <c r="AA30" s="14">
        <v>2522880.132</v>
      </c>
      <c r="AB30" s="15">
        <v>2818763.3</v>
      </c>
      <c r="AC30" s="3">
        <v>3131673.8</v>
      </c>
      <c r="AD30" s="3"/>
    </row>
    <row r="31" spans="1:30" ht="15" customHeight="1">
      <c r="A31" s="16" t="s">
        <v>17</v>
      </c>
      <c r="B31" s="12">
        <v>247</v>
      </c>
      <c r="C31" s="12">
        <v>637</v>
      </c>
      <c r="D31" s="12">
        <v>766</v>
      </c>
      <c r="E31" s="12">
        <v>2114</v>
      </c>
      <c r="F31" s="12">
        <v>1114</v>
      </c>
      <c r="G31" s="12">
        <v>3213</v>
      </c>
      <c r="H31" s="12">
        <v>3913</v>
      </c>
      <c r="I31" s="12">
        <v>17386</v>
      </c>
      <c r="J31" s="12">
        <v>56472</v>
      </c>
      <c r="K31" s="12">
        <v>55560.3</v>
      </c>
      <c r="L31" s="12">
        <v>51091.3</v>
      </c>
      <c r="M31" s="13">
        <v>51403.4</v>
      </c>
      <c r="N31" s="13">
        <v>68099.49</v>
      </c>
      <c r="O31" s="13">
        <v>99573.45</v>
      </c>
      <c r="P31" s="13">
        <v>269117</v>
      </c>
      <c r="Q31" s="13">
        <v>597196.2</v>
      </c>
      <c r="R31" s="13">
        <v>306929.666</v>
      </c>
      <c r="S31" s="13">
        <v>182351.272</v>
      </c>
      <c r="T31" s="13">
        <v>336212.305</v>
      </c>
      <c r="U31" s="13">
        <v>152839.036</v>
      </c>
      <c r="V31" s="13">
        <v>181816.145</v>
      </c>
      <c r="W31" s="13">
        <v>223672.094</v>
      </c>
      <c r="X31" s="14">
        <v>222068.301</v>
      </c>
      <c r="Y31" s="14">
        <v>896495.222</v>
      </c>
      <c r="Z31" s="14">
        <v>1043373.439</v>
      </c>
      <c r="AA31" s="14">
        <v>215777.153</v>
      </c>
      <c r="AB31" s="15">
        <v>1648512.1</v>
      </c>
      <c r="AC31" s="3">
        <v>1142712.7</v>
      </c>
      <c r="AD31" s="3"/>
    </row>
    <row r="32" spans="1:30" ht="15" customHeight="1">
      <c r="A32" s="16" t="s">
        <v>13</v>
      </c>
      <c r="B32" s="12"/>
      <c r="C32" s="12">
        <v>62</v>
      </c>
      <c r="D32" s="12">
        <v>132</v>
      </c>
      <c r="E32" s="12">
        <v>1916</v>
      </c>
      <c r="F32" s="12"/>
      <c r="G32" s="12"/>
      <c r="H32" s="12"/>
      <c r="I32" s="12"/>
      <c r="J32" s="12"/>
      <c r="K32" s="12"/>
      <c r="L32" s="12">
        <v>2499.3</v>
      </c>
      <c r="M32" s="13">
        <v>3308.4</v>
      </c>
      <c r="N32" s="12"/>
      <c r="O32" s="12"/>
      <c r="P32" s="12"/>
      <c r="Q32" s="12"/>
      <c r="R32" s="13">
        <v>75684.148</v>
      </c>
      <c r="S32" s="13">
        <v>127053.607</v>
      </c>
      <c r="T32" s="12"/>
      <c r="U32" s="12"/>
      <c r="V32" s="13">
        <v>66501.779</v>
      </c>
      <c r="W32" s="13">
        <v>215099.834</v>
      </c>
      <c r="X32" s="14">
        <v>79224.383</v>
      </c>
      <c r="Y32" s="14">
        <v>347646.247</v>
      </c>
      <c r="Z32" s="14">
        <v>10070.759</v>
      </c>
      <c r="AA32" s="14">
        <v>31454.05</v>
      </c>
      <c r="AB32" s="3">
        <v>0</v>
      </c>
      <c r="AC32" s="3">
        <v>9051.9</v>
      </c>
      <c r="AD32" s="3"/>
    </row>
    <row r="33" spans="1:30" ht="15" customHeight="1">
      <c r="A33" s="16" t="s">
        <v>10</v>
      </c>
      <c r="B33" s="12">
        <v>33</v>
      </c>
      <c r="C33" s="12">
        <v>8</v>
      </c>
      <c r="D33" s="12">
        <v>12</v>
      </c>
      <c r="E33" s="12"/>
      <c r="F33" s="12"/>
      <c r="G33" s="12"/>
      <c r="H33" s="12">
        <v>14777</v>
      </c>
      <c r="I33" s="12">
        <v>1535</v>
      </c>
      <c r="J33" s="12">
        <v>3810</v>
      </c>
      <c r="K33" s="12">
        <v>3551.3</v>
      </c>
      <c r="L33" s="12">
        <v>5592.3</v>
      </c>
      <c r="M33" s="13">
        <v>7761.4</v>
      </c>
      <c r="N33" s="13">
        <v>26848.99</v>
      </c>
      <c r="O33" s="13">
        <v>11830.46</v>
      </c>
      <c r="P33" s="13">
        <v>12515</v>
      </c>
      <c r="Q33" s="13">
        <v>15033.2</v>
      </c>
      <c r="R33" s="12"/>
      <c r="S33" s="12"/>
      <c r="T33" s="12"/>
      <c r="U33" s="12"/>
      <c r="V33" s="12"/>
      <c r="W33" s="12"/>
      <c r="X33" s="14"/>
      <c r="Y33" s="14"/>
      <c r="Z33" s="14"/>
      <c r="AA33" s="14"/>
      <c r="AB33" s="3"/>
      <c r="AC33" s="3"/>
      <c r="AD33" s="3"/>
    </row>
    <row r="34" spans="1:30" ht="15" customHeight="1">
      <c r="A34" s="16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>
        <v>17000</v>
      </c>
      <c r="X34" s="14"/>
      <c r="Y34" s="14"/>
      <c r="Z34" s="14">
        <v>53716.705</v>
      </c>
      <c r="AA34" s="14">
        <v>57900.528</v>
      </c>
      <c r="AB34" s="15">
        <v>66204.6</v>
      </c>
      <c r="AC34" s="3"/>
      <c r="AD34" s="3"/>
    </row>
    <row r="35" spans="1:30" ht="15" customHeight="1">
      <c r="A35" s="16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4"/>
      <c r="Y35" s="14"/>
      <c r="Z35" s="14"/>
      <c r="AA35" s="14"/>
      <c r="AB35" s="15">
        <v>162955.5</v>
      </c>
      <c r="AC35" s="3">
        <v>69075.9</v>
      </c>
      <c r="AD35" s="3"/>
    </row>
    <row r="36" spans="1:30" ht="1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3"/>
    </row>
    <row r="37" ht="15" customHeight="1">
      <c r="A37" s="23" t="s">
        <v>37</v>
      </c>
    </row>
    <row r="38" spans="1:29" ht="15" customHeight="1">
      <c r="A38" s="23" t="s">
        <v>38</v>
      </c>
      <c r="AC38" s="1" t="s">
        <v>34</v>
      </c>
    </row>
    <row r="39" s="24" customFormat="1" ht="15" customHeight="1">
      <c r="A39" s="23" t="s">
        <v>30</v>
      </c>
    </row>
    <row r="40" ht="15" customHeight="1">
      <c r="A40" s="25" t="s">
        <v>39</v>
      </c>
    </row>
    <row r="41" ht="15" customHeight="1"/>
    <row r="42" ht="15" customHeight="1"/>
    <row r="43" ht="15" customHeight="1"/>
    <row r="44" spans="1:30" ht="15" customHeight="1">
      <c r="A44" s="44" t="s">
        <v>35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1" t="s">
        <v>34</v>
      </c>
    </row>
    <row r="45" spans="1:29" ht="15" customHeight="1">
      <c r="A45" s="45" t="s">
        <v>18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9" s="10" customFormat="1" ht="15" customHeight="1">
      <c r="A49" s="7" t="s">
        <v>2</v>
      </c>
      <c r="B49" s="26">
        <f>SUM(B50:B60)</f>
        <v>100</v>
      </c>
      <c r="C49" s="26">
        <f aca="true" t="shared" si="6" ref="C49:AB49">SUM(C50:C60)</f>
        <v>100</v>
      </c>
      <c r="D49" s="26">
        <f t="shared" si="6"/>
        <v>99.99999999999999</v>
      </c>
      <c r="E49" s="26">
        <f t="shared" si="6"/>
        <v>99.99999999999999</v>
      </c>
      <c r="F49" s="26">
        <f t="shared" si="6"/>
        <v>100.00000000000001</v>
      </c>
      <c r="G49" s="26">
        <f t="shared" si="6"/>
        <v>100</v>
      </c>
      <c r="H49" s="26">
        <f t="shared" si="6"/>
        <v>100.00000000000001</v>
      </c>
      <c r="I49" s="26">
        <f t="shared" si="6"/>
        <v>100</v>
      </c>
      <c r="J49" s="26">
        <f t="shared" si="6"/>
        <v>100</v>
      </c>
      <c r="K49" s="26">
        <f t="shared" si="6"/>
        <v>100</v>
      </c>
      <c r="L49" s="26">
        <f t="shared" si="6"/>
        <v>100</v>
      </c>
      <c r="M49" s="26">
        <f t="shared" si="6"/>
        <v>99.99999999999999</v>
      </c>
      <c r="N49" s="26">
        <f t="shared" si="6"/>
        <v>100.00000000000001</v>
      </c>
      <c r="O49" s="26">
        <f t="shared" si="6"/>
        <v>100</v>
      </c>
      <c r="P49" s="26">
        <f t="shared" si="6"/>
        <v>100</v>
      </c>
      <c r="Q49" s="26">
        <f t="shared" si="6"/>
        <v>100</v>
      </c>
      <c r="R49" s="26">
        <f t="shared" si="6"/>
        <v>100</v>
      </c>
      <c r="S49" s="26">
        <f t="shared" si="6"/>
        <v>100</v>
      </c>
      <c r="T49" s="26">
        <f t="shared" si="6"/>
        <v>100</v>
      </c>
      <c r="U49" s="26">
        <f t="shared" si="6"/>
        <v>100.00000000000001</v>
      </c>
      <c r="V49" s="26">
        <f t="shared" si="6"/>
        <v>100</v>
      </c>
      <c r="W49" s="26">
        <f t="shared" si="6"/>
        <v>100</v>
      </c>
      <c r="X49" s="26">
        <f t="shared" si="6"/>
        <v>99.99999999999999</v>
      </c>
      <c r="Y49" s="26">
        <f t="shared" si="6"/>
        <v>99.99999999999997</v>
      </c>
      <c r="Z49" s="26">
        <f t="shared" si="6"/>
        <v>100</v>
      </c>
      <c r="AA49" s="26">
        <f t="shared" si="6"/>
        <v>100</v>
      </c>
      <c r="AB49" s="26">
        <f t="shared" si="6"/>
        <v>100</v>
      </c>
      <c r="AC49" s="26">
        <f>SUM(AC50:AC60)</f>
        <v>99.99999999999999</v>
      </c>
    </row>
    <row r="50" spans="1:29" ht="15" customHeight="1">
      <c r="A50" s="16" t="s">
        <v>3</v>
      </c>
      <c r="B50" s="27">
        <f aca="true" t="shared" si="7" ref="B50:AC59">B8/B$7*100</f>
        <v>17.032451697617706</v>
      </c>
      <c r="C50" s="27">
        <f t="shared" si="7"/>
        <v>9.77850697292863</v>
      </c>
      <c r="D50" s="27">
        <f t="shared" si="7"/>
        <v>9.151208544125913</v>
      </c>
      <c r="E50" s="27">
        <f t="shared" si="7"/>
        <v>7.629120032857582</v>
      </c>
      <c r="F50" s="27">
        <f t="shared" si="7"/>
        <v>4.686161402707179</v>
      </c>
      <c r="G50" s="27">
        <f t="shared" si="7"/>
        <v>2.7820646506777895</v>
      </c>
      <c r="H50" s="27">
        <f t="shared" si="7"/>
        <v>0.9931024937138112</v>
      </c>
      <c r="I50" s="27">
        <f t="shared" si="7"/>
        <v>0.7745583593891886</v>
      </c>
      <c r="J50" s="27">
        <f t="shared" si="7"/>
        <v>0.6168261674011041</v>
      </c>
      <c r="K50" s="27">
        <f t="shared" si="7"/>
        <v>0.9721710553616779</v>
      </c>
      <c r="L50" s="27">
        <f t="shared" si="7"/>
        <v>1.0902407892999941</v>
      </c>
      <c r="M50" s="27">
        <f t="shared" si="7"/>
        <v>2.806100098918828</v>
      </c>
      <c r="N50" s="27">
        <f t="shared" si="7"/>
        <v>2.8992387249672205</v>
      </c>
      <c r="O50" s="27">
        <f t="shared" si="7"/>
        <v>2.5030011760483624</v>
      </c>
      <c r="P50" s="27">
        <f t="shared" si="7"/>
        <v>2.2439246869399</v>
      </c>
      <c r="Q50" s="27">
        <f t="shared" si="7"/>
        <v>1.686405918255554</v>
      </c>
      <c r="R50" s="27">
        <f t="shared" si="7"/>
        <v>1.9973894488183481</v>
      </c>
      <c r="S50" s="27">
        <f t="shared" si="7"/>
        <v>1.9956706549853445</v>
      </c>
      <c r="T50" s="27">
        <f t="shared" si="7"/>
        <v>1.8427666053037373</v>
      </c>
      <c r="U50" s="27">
        <f t="shared" si="7"/>
        <v>1.8115881336955995</v>
      </c>
      <c r="V50" s="27">
        <f t="shared" si="7"/>
        <v>1.7584805896400708</v>
      </c>
      <c r="W50" s="27">
        <f t="shared" si="7"/>
        <v>1.6863919146840913</v>
      </c>
      <c r="X50" s="27">
        <f t="shared" si="7"/>
        <v>1.6846612566353423</v>
      </c>
      <c r="Y50" s="27">
        <f t="shared" si="7"/>
        <v>1.6073502311931096</v>
      </c>
      <c r="Z50" s="27">
        <f t="shared" si="7"/>
        <v>1.6611203305111306</v>
      </c>
      <c r="AA50" s="27">
        <f t="shared" si="7"/>
        <v>1.6431419949384325</v>
      </c>
      <c r="AB50" s="27">
        <f t="shared" si="7"/>
        <v>1.544178841160445</v>
      </c>
      <c r="AC50" s="27">
        <f t="shared" si="7"/>
        <v>1.6838424393888285</v>
      </c>
    </row>
    <row r="51" spans="1:29" ht="15" customHeight="1">
      <c r="A51" s="16" t="s">
        <v>4</v>
      </c>
      <c r="B51" s="27">
        <f t="shared" si="7"/>
        <v>3.657850309510411</v>
      </c>
      <c r="C51" s="27">
        <f t="shared" si="7"/>
        <v>3.084495488105004</v>
      </c>
      <c r="D51" s="27">
        <f t="shared" si="7"/>
        <v>3.631253513209668</v>
      </c>
      <c r="E51" s="27">
        <f t="shared" si="7"/>
        <v>1.9765889721737344</v>
      </c>
      <c r="F51" s="27">
        <f t="shared" si="7"/>
        <v>3.0812724884345193</v>
      </c>
      <c r="G51" s="27">
        <f t="shared" si="7"/>
        <v>2.62148070907195</v>
      </c>
      <c r="H51" s="27">
        <f t="shared" si="7"/>
        <v>3.882442501557129</v>
      </c>
      <c r="I51" s="27">
        <f t="shared" si="7"/>
        <v>4.916334935134419</v>
      </c>
      <c r="J51" s="27">
        <f t="shared" si="7"/>
        <v>4.377516850718956</v>
      </c>
      <c r="K51" s="27">
        <f t="shared" si="7"/>
        <v>5.720906926970537</v>
      </c>
      <c r="L51" s="27">
        <f t="shared" si="7"/>
        <v>10.868431276421605</v>
      </c>
      <c r="M51" s="27">
        <f t="shared" si="7"/>
        <v>12.627616447270254</v>
      </c>
      <c r="N51" s="27">
        <f t="shared" si="7"/>
        <v>8.532760758495094</v>
      </c>
      <c r="O51" s="27">
        <f t="shared" si="7"/>
        <v>4.763585365685915</v>
      </c>
      <c r="P51" s="27">
        <f t="shared" si="7"/>
        <v>3.8659315681174</v>
      </c>
      <c r="Q51" s="27">
        <f t="shared" si="7"/>
        <v>3.6433286513651226</v>
      </c>
      <c r="R51" s="27">
        <f t="shared" si="7"/>
        <v>4.703255062887711</v>
      </c>
      <c r="S51" s="27">
        <f t="shared" si="7"/>
        <v>4.434721496349892</v>
      </c>
      <c r="T51" s="27">
        <f t="shared" si="7"/>
        <v>4.009158499773112</v>
      </c>
      <c r="U51" s="27">
        <f t="shared" si="7"/>
        <v>3.5189203543679564</v>
      </c>
      <c r="V51" s="27">
        <f t="shared" si="7"/>
        <v>3.556541807586161</v>
      </c>
      <c r="W51" s="27">
        <f t="shared" si="7"/>
        <v>3.8439480856012995</v>
      </c>
      <c r="X51" s="27">
        <f t="shared" si="7"/>
        <v>4.069120708540372</v>
      </c>
      <c r="Y51" s="27">
        <f t="shared" si="7"/>
        <v>4.011036457085456</v>
      </c>
      <c r="Z51" s="27">
        <f t="shared" si="7"/>
        <v>4.282649675174045</v>
      </c>
      <c r="AA51" s="27">
        <f t="shared" si="7"/>
        <v>3.702838015484293</v>
      </c>
      <c r="AB51" s="27">
        <f t="shared" si="7"/>
        <v>3.61232962606211</v>
      </c>
      <c r="AC51" s="27">
        <f t="shared" si="7"/>
        <v>3.7740142099436276</v>
      </c>
    </row>
    <row r="52" spans="1:29" ht="15" customHeight="1">
      <c r="A52" s="16" t="s">
        <v>5</v>
      </c>
      <c r="B52" s="27">
        <f t="shared" si="7"/>
        <v>0.7690864753329582</v>
      </c>
      <c r="C52" s="27">
        <f t="shared" si="7"/>
        <v>1.7063166529942577</v>
      </c>
      <c r="D52" s="27">
        <f t="shared" si="7"/>
        <v>1.551433389544688</v>
      </c>
      <c r="E52" s="27">
        <f t="shared" si="7"/>
        <v>5.914364924530239</v>
      </c>
      <c r="F52" s="27">
        <f t="shared" si="7"/>
        <v>6.242503855160203</v>
      </c>
      <c r="G52" s="27">
        <f t="shared" si="7"/>
        <v>2.014598540145985</v>
      </c>
      <c r="H52" s="27">
        <f t="shared" si="7"/>
        <v>7.328888786361853</v>
      </c>
      <c r="I52" s="27">
        <f t="shared" si="7"/>
        <v>1.3979354927379017</v>
      </c>
      <c r="J52" s="27">
        <f t="shared" si="7"/>
        <v>2.138263217974775</v>
      </c>
      <c r="K52" s="27">
        <f t="shared" si="7"/>
        <v>1.9999096083184855</v>
      </c>
      <c r="L52" s="27">
        <f t="shared" si="7"/>
        <v>0.9254670827691729</v>
      </c>
      <c r="M52" s="27">
        <f t="shared" si="7"/>
        <v>0.4368807313390083</v>
      </c>
      <c r="N52" s="27">
        <f t="shared" si="7"/>
        <v>0.35922250557862023</v>
      </c>
      <c r="O52" s="27">
        <f t="shared" si="7"/>
        <v>0.30609211953090376</v>
      </c>
      <c r="P52" s="27">
        <f t="shared" si="7"/>
        <v>0.5116211028386969</v>
      </c>
      <c r="Q52" s="27">
        <f t="shared" si="7"/>
        <v>1.199443422936239</v>
      </c>
      <c r="R52" s="27">
        <f t="shared" si="7"/>
        <v>2.132797826689417</v>
      </c>
      <c r="S52" s="27">
        <f t="shared" si="7"/>
        <v>2.0094930406062845</v>
      </c>
      <c r="T52" s="27">
        <f t="shared" si="7"/>
        <v>2.807726852955755</v>
      </c>
      <c r="U52" s="27">
        <f t="shared" si="7"/>
        <v>1.3389874590074786</v>
      </c>
      <c r="V52" s="27">
        <f t="shared" si="7"/>
        <v>1.1608384524863953</v>
      </c>
      <c r="W52" s="27">
        <f t="shared" si="7"/>
        <v>1.387860357372229</v>
      </c>
      <c r="X52" s="27">
        <f t="shared" si="7"/>
        <v>1.4293749495638246</v>
      </c>
      <c r="Y52" s="27">
        <f t="shared" si="7"/>
        <v>0.8995799040422523</v>
      </c>
      <c r="Z52" s="27">
        <f t="shared" si="7"/>
        <v>0.9617991046946457</v>
      </c>
      <c r="AA52" s="27">
        <f t="shared" si="7"/>
        <v>1.153067382399474</v>
      </c>
      <c r="AB52" s="27">
        <f t="shared" si="7"/>
        <v>1.0550800844287807</v>
      </c>
      <c r="AC52" s="27">
        <f t="shared" si="7"/>
        <v>1.0633783212006631</v>
      </c>
    </row>
    <row r="53" spans="1:29" ht="15" customHeight="1">
      <c r="A53" s="16" t="s">
        <v>6</v>
      </c>
      <c r="B53" s="27">
        <f t="shared" si="7"/>
        <v>8.009754267492028</v>
      </c>
      <c r="C53" s="27">
        <f t="shared" si="7"/>
        <v>7.481542247744052</v>
      </c>
      <c r="D53" s="27">
        <f t="shared" si="7"/>
        <v>11.961776278808319</v>
      </c>
      <c r="E53" s="27">
        <f t="shared" si="7"/>
        <v>14.051750693089641</v>
      </c>
      <c r="F53" s="27">
        <f t="shared" si="7"/>
        <v>6.927865669084471</v>
      </c>
      <c r="G53" s="27">
        <f t="shared" si="7"/>
        <v>16.81960375391032</v>
      </c>
      <c r="H53" s="27">
        <f t="shared" si="7"/>
        <v>10.612701561743062</v>
      </c>
      <c r="I53" s="27">
        <f t="shared" si="7"/>
        <v>7.460400826588262</v>
      </c>
      <c r="J53" s="27">
        <f t="shared" si="7"/>
        <v>1.650016325518177</v>
      </c>
      <c r="K53" s="27">
        <f t="shared" si="7"/>
        <v>4.595633827975493</v>
      </c>
      <c r="L53" s="27">
        <f t="shared" si="7"/>
        <v>2.859962374670274</v>
      </c>
      <c r="M53" s="27">
        <f t="shared" si="7"/>
        <v>2.5552524274584503</v>
      </c>
      <c r="N53" s="27">
        <f t="shared" si="7"/>
        <v>2.9079178205370813</v>
      </c>
      <c r="O53" s="27">
        <f t="shared" si="7"/>
        <v>1.5592898533698762</v>
      </c>
      <c r="P53" s="27">
        <f t="shared" si="7"/>
        <v>3.7837930019570325</v>
      </c>
      <c r="Q53" s="27">
        <f t="shared" si="7"/>
        <v>12.58167508517008</v>
      </c>
      <c r="R53" s="27">
        <f t="shared" si="7"/>
        <v>1.072568009597741</v>
      </c>
      <c r="S53" s="27">
        <f t="shared" si="7"/>
        <v>0.9540426278701365</v>
      </c>
      <c r="T53" s="27">
        <f t="shared" si="7"/>
        <v>0.7556104113670103</v>
      </c>
      <c r="U53" s="27">
        <f t="shared" si="7"/>
        <v>0.6849070684834633</v>
      </c>
      <c r="V53" s="27">
        <f t="shared" si="7"/>
        <v>0.6579157036166574</v>
      </c>
      <c r="W53" s="27">
        <f t="shared" si="7"/>
        <v>0.7021530880271792</v>
      </c>
      <c r="X53" s="27">
        <f t="shared" si="7"/>
        <v>0.7450369209239707</v>
      </c>
      <c r="Y53" s="27">
        <f t="shared" si="7"/>
        <v>0.7050838871190354</v>
      </c>
      <c r="Z53" s="27">
        <f t="shared" si="7"/>
        <v>0.6816967548090633</v>
      </c>
      <c r="AA53" s="27">
        <f t="shared" si="7"/>
        <v>1.374591712577842</v>
      </c>
      <c r="AB53" s="27">
        <f t="shared" si="7"/>
        <v>1.3314622431333867</v>
      </c>
      <c r="AC53" s="27">
        <f t="shared" si="7"/>
        <v>1.5345383406803845</v>
      </c>
    </row>
    <row r="54" spans="1:29" ht="15" customHeight="1">
      <c r="A54" s="16" t="s">
        <v>7</v>
      </c>
      <c r="B54" s="27">
        <f t="shared" si="7"/>
        <v>0</v>
      </c>
      <c r="C54" s="27">
        <f t="shared" si="7"/>
        <v>0</v>
      </c>
      <c r="D54" s="27">
        <f t="shared" si="7"/>
        <v>0</v>
      </c>
      <c r="E54" s="27">
        <f t="shared" si="7"/>
        <v>0</v>
      </c>
      <c r="F54" s="27">
        <f t="shared" si="7"/>
        <v>0</v>
      </c>
      <c r="G54" s="27">
        <f t="shared" si="7"/>
        <v>0</v>
      </c>
      <c r="H54" s="27">
        <f t="shared" si="7"/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7">
        <f t="shared" si="7"/>
        <v>0</v>
      </c>
      <c r="N54" s="27">
        <f t="shared" si="7"/>
        <v>0</v>
      </c>
      <c r="O54" s="27">
        <f t="shared" si="7"/>
        <v>0</v>
      </c>
      <c r="P54" s="27">
        <f t="shared" si="7"/>
        <v>0</v>
      </c>
      <c r="Q54" s="27">
        <f t="shared" si="7"/>
        <v>0.2014526768375083</v>
      </c>
      <c r="R54" s="27">
        <f t="shared" si="7"/>
        <v>0</v>
      </c>
      <c r="S54" s="27">
        <f t="shared" si="7"/>
        <v>0</v>
      </c>
      <c r="T54" s="27">
        <f t="shared" si="7"/>
        <v>0</v>
      </c>
      <c r="U54" s="27">
        <f t="shared" si="7"/>
        <v>0</v>
      </c>
      <c r="V54" s="27">
        <f t="shared" si="7"/>
        <v>0</v>
      </c>
      <c r="W54" s="27">
        <f t="shared" si="7"/>
        <v>0</v>
      </c>
      <c r="X54" s="27">
        <f t="shared" si="7"/>
        <v>0</v>
      </c>
      <c r="Y54" s="27">
        <f t="shared" si="7"/>
        <v>0</v>
      </c>
      <c r="Z54" s="27">
        <f t="shared" si="7"/>
        <v>0</v>
      </c>
      <c r="AA54" s="27">
        <f t="shared" si="7"/>
        <v>0</v>
      </c>
      <c r="AB54" s="27">
        <f t="shared" si="7"/>
        <v>0</v>
      </c>
      <c r="AC54" s="27">
        <f t="shared" si="7"/>
        <v>0</v>
      </c>
    </row>
    <row r="55" spans="1:29" ht="15" customHeight="1">
      <c r="A55" s="16" t="s">
        <v>8</v>
      </c>
      <c r="B55" s="27">
        <f t="shared" si="7"/>
        <v>42.93753517163759</v>
      </c>
      <c r="C55" s="27">
        <f t="shared" si="7"/>
        <v>55.12715340442986</v>
      </c>
      <c r="D55" s="27">
        <f t="shared" si="7"/>
        <v>54.16526138279932</v>
      </c>
      <c r="E55" s="27">
        <f t="shared" si="7"/>
        <v>56.85902043330937</v>
      </c>
      <c r="F55" s="27">
        <f t="shared" si="7"/>
        <v>58.332857387629225</v>
      </c>
      <c r="G55" s="27">
        <f t="shared" si="7"/>
        <v>53.56204379562044</v>
      </c>
      <c r="H55" s="27">
        <f t="shared" si="7"/>
        <v>48.049551316062654</v>
      </c>
      <c r="I55" s="27">
        <f t="shared" si="7"/>
        <v>58.13114480510875</v>
      </c>
      <c r="J55" s="27">
        <f t="shared" si="7"/>
        <v>81.98017145590718</v>
      </c>
      <c r="K55" s="27">
        <f t="shared" si="7"/>
        <v>74.39447317775509</v>
      </c>
      <c r="L55" s="27">
        <f t="shared" si="7"/>
        <v>83.56057419672173</v>
      </c>
      <c r="M55" s="27">
        <f t="shared" si="7"/>
        <v>65.94685681412021</v>
      </c>
      <c r="N55" s="27">
        <f t="shared" si="7"/>
        <v>61.84285603260922</v>
      </c>
      <c r="O55" s="27">
        <f t="shared" si="7"/>
        <v>42.30636899641393</v>
      </c>
      <c r="P55" s="27">
        <f t="shared" si="7"/>
        <v>41.08669757081241</v>
      </c>
      <c r="Q55" s="27">
        <f t="shared" si="7"/>
        <v>39.51179670107358</v>
      </c>
      <c r="R55" s="27">
        <f t="shared" si="7"/>
        <v>48.61698252418006</v>
      </c>
      <c r="S55" s="27">
        <f t="shared" si="7"/>
        <v>44.46328652529816</v>
      </c>
      <c r="T55" s="27">
        <f t="shared" si="7"/>
        <v>42.16173642703974</v>
      </c>
      <c r="U55" s="27">
        <f t="shared" si="7"/>
        <v>41.267491544749426</v>
      </c>
      <c r="V55" s="27">
        <f t="shared" si="7"/>
        <v>41.64066380692026</v>
      </c>
      <c r="W55" s="27">
        <f t="shared" si="7"/>
        <v>42.160072949097895</v>
      </c>
      <c r="X55" s="27">
        <f t="shared" si="7"/>
        <v>37.86868407812675</v>
      </c>
      <c r="Y55" s="27">
        <f t="shared" si="7"/>
        <v>36.773196980773996</v>
      </c>
      <c r="Z55" s="27">
        <f t="shared" si="7"/>
        <v>36.04361418139913</v>
      </c>
      <c r="AA55" s="27">
        <f t="shared" si="7"/>
        <v>37.2690455979812</v>
      </c>
      <c r="AB55" s="27">
        <f t="shared" si="7"/>
        <v>34.20963776568041</v>
      </c>
      <c r="AC55" s="27">
        <f t="shared" si="7"/>
        <v>35.446950185451584</v>
      </c>
    </row>
    <row r="56" spans="1:29" ht="15" customHeight="1">
      <c r="A56" s="16" t="s">
        <v>9</v>
      </c>
      <c r="B56" s="27">
        <f t="shared" si="7"/>
        <v>15.32545488651285</v>
      </c>
      <c r="C56" s="27">
        <f t="shared" si="7"/>
        <v>7.645611156685808</v>
      </c>
      <c r="D56" s="27">
        <f t="shared" si="7"/>
        <v>4.8903878583473865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16.73741032088399</v>
      </c>
      <c r="I56" s="27">
        <f t="shared" si="7"/>
        <v>12.995695261842938</v>
      </c>
      <c r="J56" s="27">
        <f t="shared" si="7"/>
        <v>8.790468934690333</v>
      </c>
      <c r="K56" s="27">
        <f t="shared" si="7"/>
        <v>11.953146869640529</v>
      </c>
      <c r="L56" s="27">
        <f t="shared" si="7"/>
        <v>0</v>
      </c>
      <c r="M56" s="27">
        <f t="shared" si="7"/>
        <v>14.163597317921944</v>
      </c>
      <c r="N56" s="27">
        <f t="shared" si="7"/>
        <v>21.75891339827489</v>
      </c>
      <c r="O56" s="27">
        <f t="shared" si="7"/>
        <v>14.581252253601445</v>
      </c>
      <c r="P56" s="27">
        <f t="shared" si="7"/>
        <v>14.62120606190156</v>
      </c>
      <c r="Q56" s="27">
        <f t="shared" si="7"/>
        <v>10.279709354591168</v>
      </c>
      <c r="R56" s="27">
        <f t="shared" si="7"/>
        <v>0</v>
      </c>
      <c r="S56" s="27">
        <f t="shared" si="7"/>
        <v>0</v>
      </c>
      <c r="T56" s="27">
        <f t="shared" si="7"/>
        <v>3.341018333676043</v>
      </c>
      <c r="U56" s="27">
        <f t="shared" si="7"/>
        <v>1.2982950406465459</v>
      </c>
      <c r="V56" s="27">
        <f t="shared" si="7"/>
        <v>1.407878885425056</v>
      </c>
      <c r="W56" s="27">
        <f t="shared" si="7"/>
        <v>1.2004276420718274</v>
      </c>
      <c r="X56" s="27">
        <f t="shared" si="7"/>
        <v>2.8860300219620876</v>
      </c>
      <c r="Y56" s="27">
        <f t="shared" si="7"/>
        <v>4.121907487882234</v>
      </c>
      <c r="Z56" s="27">
        <f t="shared" si="7"/>
        <v>5.189150180023142</v>
      </c>
      <c r="AA56" s="27">
        <f t="shared" si="7"/>
        <v>0</v>
      </c>
      <c r="AB56" s="27">
        <f t="shared" si="7"/>
        <v>6.936671776171541</v>
      </c>
      <c r="AC56" s="27">
        <f t="shared" si="7"/>
        <v>3.9326613903677026</v>
      </c>
    </row>
    <row r="57" spans="1:29" ht="15" customHeight="1">
      <c r="A57" s="16" t="s">
        <v>10</v>
      </c>
      <c r="B57" s="27">
        <f t="shared" si="7"/>
        <v>0</v>
      </c>
      <c r="C57" s="27">
        <f t="shared" si="7"/>
        <v>0</v>
      </c>
      <c r="D57" s="27">
        <f t="shared" si="7"/>
        <v>0</v>
      </c>
      <c r="E57" s="27">
        <f t="shared" si="7"/>
        <v>0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0.3637585339781805</v>
      </c>
      <c r="L57" s="27">
        <f t="shared" si="7"/>
        <v>0.6953242801172153</v>
      </c>
      <c r="M57" s="27">
        <f t="shared" si="7"/>
        <v>1.4636961629713057</v>
      </c>
      <c r="N57" s="27">
        <f t="shared" si="7"/>
        <v>1.6990907595378988</v>
      </c>
      <c r="O57" s="27">
        <f t="shared" si="7"/>
        <v>33.98041023534956</v>
      </c>
      <c r="P57" s="27">
        <f t="shared" si="7"/>
        <v>33.886826007432994</v>
      </c>
      <c r="Q57" s="27">
        <f t="shared" si="7"/>
        <v>0</v>
      </c>
      <c r="R57" s="27">
        <f t="shared" si="7"/>
        <v>0</v>
      </c>
      <c r="S57" s="27">
        <f t="shared" si="7"/>
        <v>9.368436782931438</v>
      </c>
      <c r="T57" s="27">
        <f t="shared" si="7"/>
        <v>0</v>
      </c>
      <c r="U57" s="27">
        <f t="shared" si="7"/>
        <v>0</v>
      </c>
      <c r="V57" s="27">
        <f t="shared" si="7"/>
        <v>0</v>
      </c>
      <c r="W57" s="27">
        <f t="shared" si="7"/>
        <v>0</v>
      </c>
      <c r="X57" s="27">
        <f t="shared" si="7"/>
        <v>0</v>
      </c>
      <c r="Y57" s="27">
        <f t="shared" si="7"/>
        <v>0</v>
      </c>
      <c r="Z57" s="27">
        <f t="shared" si="7"/>
        <v>0</v>
      </c>
      <c r="AA57" s="27">
        <f t="shared" si="7"/>
        <v>0</v>
      </c>
      <c r="AB57" s="27">
        <f t="shared" si="7"/>
        <v>0</v>
      </c>
      <c r="AC57" s="27">
        <f t="shared" si="7"/>
        <v>0</v>
      </c>
    </row>
    <row r="58" spans="1:29" ht="15" customHeight="1">
      <c r="A58" s="16" t="s">
        <v>11</v>
      </c>
      <c r="B58" s="27">
        <f t="shared" si="7"/>
        <v>0</v>
      </c>
      <c r="C58" s="27">
        <f t="shared" si="7"/>
        <v>0</v>
      </c>
      <c r="D58" s="27">
        <f t="shared" si="7"/>
        <v>0</v>
      </c>
      <c r="E58" s="27">
        <f t="shared" si="7"/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0</v>
      </c>
      <c r="K58" s="27">
        <f t="shared" si="7"/>
        <v>0</v>
      </c>
      <c r="L58" s="27">
        <f t="shared" si="7"/>
        <v>0</v>
      </c>
      <c r="M58" s="27">
        <f t="shared" si="7"/>
        <v>0</v>
      </c>
      <c r="N58" s="27">
        <f t="shared" si="7"/>
        <v>0</v>
      </c>
      <c r="O58" s="27">
        <f t="shared" si="7"/>
        <v>0</v>
      </c>
      <c r="P58" s="27">
        <f t="shared" si="7"/>
        <v>0</v>
      </c>
      <c r="Q58" s="27">
        <f t="shared" si="7"/>
        <v>30.896188189770758</v>
      </c>
      <c r="R58" s="27">
        <f t="shared" si="7"/>
        <v>41.477007127826724</v>
      </c>
      <c r="S58" s="27">
        <f t="shared" si="7"/>
        <v>36.77434887195874</v>
      </c>
      <c r="T58" s="27">
        <f t="shared" si="7"/>
        <v>45.081982869884605</v>
      </c>
      <c r="U58" s="27">
        <f t="shared" si="7"/>
        <v>50.07981039904955</v>
      </c>
      <c r="V58" s="27">
        <f t="shared" si="7"/>
        <v>49.81768075432541</v>
      </c>
      <c r="W58" s="27">
        <f t="shared" si="7"/>
        <v>49.019145963145476</v>
      </c>
      <c r="X58" s="27">
        <f t="shared" si="7"/>
        <v>51.317092064247646</v>
      </c>
      <c r="Y58" s="27">
        <f t="shared" si="7"/>
        <v>51.881845051903895</v>
      </c>
      <c r="Z58" s="27">
        <f t="shared" si="7"/>
        <v>51.17996977338885</v>
      </c>
      <c r="AA58" s="27">
        <f t="shared" si="7"/>
        <v>54.85731529661876</v>
      </c>
      <c r="AB58" s="27">
        <f t="shared" si="7"/>
        <v>51.31063966336333</v>
      </c>
      <c r="AC58" s="27">
        <f t="shared" si="7"/>
        <v>52.564615112967196</v>
      </c>
    </row>
    <row r="59" spans="1:29" ht="15" customHeight="1">
      <c r="A59" s="16" t="s">
        <v>12</v>
      </c>
      <c r="B59" s="27">
        <f t="shared" si="7"/>
        <v>12.267867191896455</v>
      </c>
      <c r="C59" s="27">
        <f t="shared" si="7"/>
        <v>15.176374077112387</v>
      </c>
      <c r="D59" s="27">
        <f t="shared" si="7"/>
        <v>14.648679033164699</v>
      </c>
      <c r="E59" s="27">
        <f aca="true" t="shared" si="8" ref="E59:AC60">E17/E$7*100</f>
        <v>13.569154944039429</v>
      </c>
      <c r="F59" s="27">
        <f t="shared" si="8"/>
        <v>13.221771660288994</v>
      </c>
      <c r="G59" s="27">
        <f t="shared" si="8"/>
        <v>13.599582898852972</v>
      </c>
      <c r="H59" s="27">
        <f t="shared" si="8"/>
        <v>12.395903019677501</v>
      </c>
      <c r="I59" s="27">
        <f t="shared" si="8"/>
        <v>14.323930319198544</v>
      </c>
      <c r="J59" s="27">
        <f t="shared" si="8"/>
        <v>0.4467370477894742</v>
      </c>
      <c r="K59" s="27">
        <f t="shared" si="8"/>
        <v>0</v>
      </c>
      <c r="L59" s="27">
        <f t="shared" si="8"/>
        <v>0</v>
      </c>
      <c r="M59" s="27">
        <f t="shared" si="8"/>
        <v>0</v>
      </c>
      <c r="N59" s="27">
        <f t="shared" si="8"/>
        <v>0</v>
      </c>
      <c r="O59" s="27">
        <f t="shared" si="8"/>
        <v>0</v>
      </c>
      <c r="P59" s="27">
        <f t="shared" si="8"/>
        <v>0</v>
      </c>
      <c r="Q59" s="27">
        <f t="shared" si="8"/>
        <v>0</v>
      </c>
      <c r="R59" s="27">
        <f t="shared" si="8"/>
        <v>0</v>
      </c>
      <c r="S59" s="27">
        <f t="shared" si="8"/>
        <v>0</v>
      </c>
      <c r="T59" s="27">
        <f t="shared" si="8"/>
        <v>0</v>
      </c>
      <c r="U59" s="27">
        <f t="shared" si="8"/>
        <v>0</v>
      </c>
      <c r="V59" s="27">
        <f t="shared" si="8"/>
        <v>0</v>
      </c>
      <c r="W59" s="27">
        <f t="shared" si="8"/>
        <v>0</v>
      </c>
      <c r="X59" s="27">
        <f t="shared" si="8"/>
        <v>0</v>
      </c>
      <c r="Y59" s="27">
        <f t="shared" si="8"/>
        <v>0</v>
      </c>
      <c r="Z59" s="27">
        <f t="shared" si="8"/>
        <v>0</v>
      </c>
      <c r="AA59" s="27">
        <f t="shared" si="8"/>
        <v>0</v>
      </c>
      <c r="AB59" s="27">
        <f t="shared" si="8"/>
        <v>0</v>
      </c>
      <c r="AC59" s="27">
        <f t="shared" si="8"/>
        <v>0</v>
      </c>
    </row>
    <row r="60" spans="1:29" ht="15" customHeight="1">
      <c r="A60" s="16" t="s">
        <v>13</v>
      </c>
      <c r="B60" s="27">
        <f aca="true" t="shared" si="9" ref="B60:AB60">B18/B$7*100</f>
        <v>0</v>
      </c>
      <c r="C60" s="27">
        <f t="shared" si="9"/>
        <v>0</v>
      </c>
      <c r="D60" s="27">
        <f t="shared" si="9"/>
        <v>0</v>
      </c>
      <c r="E60" s="27">
        <f t="shared" si="9"/>
        <v>0</v>
      </c>
      <c r="F60" s="27">
        <f t="shared" si="9"/>
        <v>7.507567536695414</v>
      </c>
      <c r="G60" s="27">
        <f t="shared" si="9"/>
        <v>8.600625651720541</v>
      </c>
      <c r="H60" s="27">
        <f t="shared" si="9"/>
        <v>0</v>
      </c>
      <c r="I60" s="27">
        <f t="shared" si="9"/>
        <v>0</v>
      </c>
      <c r="J60" s="27">
        <f t="shared" si="9"/>
        <v>0</v>
      </c>
      <c r="K60" s="27">
        <f t="shared" si="9"/>
        <v>0</v>
      </c>
      <c r="L60" s="27">
        <f t="shared" si="9"/>
        <v>0</v>
      </c>
      <c r="M60" s="27">
        <f t="shared" si="9"/>
        <v>0</v>
      </c>
      <c r="N60" s="27">
        <f t="shared" si="9"/>
        <v>0</v>
      </c>
      <c r="O60" s="27">
        <f t="shared" si="9"/>
        <v>0</v>
      </c>
      <c r="P60" s="27">
        <f t="shared" si="9"/>
        <v>0</v>
      </c>
      <c r="Q60" s="27">
        <f t="shared" si="9"/>
        <v>0</v>
      </c>
      <c r="R60" s="27">
        <f t="shared" si="9"/>
        <v>0</v>
      </c>
      <c r="S60" s="27">
        <f t="shared" si="9"/>
        <v>0</v>
      </c>
      <c r="T60" s="27">
        <f t="shared" si="9"/>
        <v>0</v>
      </c>
      <c r="U60" s="27">
        <f t="shared" si="9"/>
        <v>0</v>
      </c>
      <c r="V60" s="27">
        <f t="shared" si="9"/>
        <v>0</v>
      </c>
      <c r="W60" s="27">
        <f t="shared" si="9"/>
        <v>0</v>
      </c>
      <c r="X60" s="27">
        <f t="shared" si="9"/>
        <v>0</v>
      </c>
      <c r="Y60" s="27">
        <f t="shared" si="9"/>
        <v>0</v>
      </c>
      <c r="Z60" s="27">
        <f t="shared" si="9"/>
        <v>0</v>
      </c>
      <c r="AA60" s="27">
        <f t="shared" si="9"/>
        <v>0</v>
      </c>
      <c r="AB60" s="27">
        <f t="shared" si="9"/>
        <v>0</v>
      </c>
      <c r="AC60" s="27">
        <f t="shared" si="8"/>
        <v>0</v>
      </c>
    </row>
    <row r="61" spans="1:29" ht="15" customHeight="1">
      <c r="A61" s="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  <c r="AC61" s="29"/>
    </row>
    <row r="62" spans="1:29" s="10" customFormat="1" ht="15" customHeight="1">
      <c r="A62" s="7" t="s">
        <v>14</v>
      </c>
      <c r="B62" s="26">
        <f aca="true" t="shared" si="10" ref="B62:S62">SUM(B63:B75)</f>
        <v>99.99999999999999</v>
      </c>
      <c r="C62" s="26">
        <f t="shared" si="10"/>
        <v>100</v>
      </c>
      <c r="D62" s="26">
        <f t="shared" si="10"/>
        <v>100.00000000000001</v>
      </c>
      <c r="E62" s="26">
        <f t="shared" si="10"/>
        <v>100</v>
      </c>
      <c r="F62" s="26">
        <f t="shared" si="10"/>
        <v>100.00000000000001</v>
      </c>
      <c r="G62" s="26">
        <f t="shared" si="10"/>
        <v>100</v>
      </c>
      <c r="H62" s="26">
        <f t="shared" si="10"/>
        <v>100</v>
      </c>
      <c r="I62" s="26">
        <f t="shared" si="10"/>
        <v>100</v>
      </c>
      <c r="J62" s="26">
        <f t="shared" si="10"/>
        <v>100</v>
      </c>
      <c r="K62" s="26">
        <f t="shared" si="10"/>
        <v>99.99999999999999</v>
      </c>
      <c r="L62" s="26">
        <f t="shared" si="10"/>
        <v>100</v>
      </c>
      <c r="M62" s="26">
        <f t="shared" si="10"/>
        <v>100.00000000000004</v>
      </c>
      <c r="N62" s="26">
        <f t="shared" si="10"/>
        <v>100.00000000000001</v>
      </c>
      <c r="O62" s="26">
        <f t="shared" si="10"/>
        <v>100.00000000000001</v>
      </c>
      <c r="P62" s="26">
        <f t="shared" si="10"/>
        <v>99.99999999999999</v>
      </c>
      <c r="Q62" s="26">
        <f t="shared" si="10"/>
        <v>100</v>
      </c>
      <c r="R62" s="26">
        <f t="shared" si="10"/>
        <v>99.99999999999999</v>
      </c>
      <c r="S62" s="26">
        <f t="shared" si="10"/>
        <v>99.99999999999999</v>
      </c>
      <c r="T62" s="26">
        <f>SUM(T63:T77)</f>
        <v>100.00000000000001</v>
      </c>
      <c r="U62" s="26">
        <f>SUM(U63:U77)</f>
        <v>99.99999999999999</v>
      </c>
      <c r="V62" s="26">
        <f>SUM(V63:V77)</f>
        <v>100.00000000000001</v>
      </c>
      <c r="W62" s="26">
        <f>SUM(W63:W77)</f>
        <v>99.99999999999999</v>
      </c>
      <c r="X62" s="26">
        <f>X63+X67+X70+X73+X74+X75+X76</f>
        <v>100</v>
      </c>
      <c r="Y62" s="26">
        <f>Y63+Y67+Y70+Y73+Y74+Y75+Y76</f>
        <v>100.00000000000001</v>
      </c>
      <c r="Z62" s="26">
        <f>Z63+Z67+Z70+Z73+Z74+Z75+Z76</f>
        <v>100.00000000000001</v>
      </c>
      <c r="AA62" s="26">
        <f>AA63+AA67+AA70+AA73+AA74+AA75+AA76</f>
        <v>100</v>
      </c>
      <c r="AB62" s="26">
        <f>AB63+AB67+AB70+AB73+AB74+AB75+AB76+AB77</f>
        <v>99.99999999999999</v>
      </c>
      <c r="AC62" s="26">
        <f>AC63+AC67+AC70+AC73+AC74+AC75+AC76+AC77</f>
        <v>99.99999999999999</v>
      </c>
    </row>
    <row r="63" spans="1:29" ht="15" customHeight="1">
      <c r="A63" s="16" t="s">
        <v>31</v>
      </c>
      <c r="B63" s="27">
        <f aca="true" t="shared" si="11" ref="B63:AC63">B21/B$20*100</f>
        <v>36.07203151378728</v>
      </c>
      <c r="C63" s="27">
        <f t="shared" si="11"/>
        <v>53.84741591468417</v>
      </c>
      <c r="D63" s="27">
        <f t="shared" si="11"/>
        <v>54.85103991006183</v>
      </c>
      <c r="E63" s="27">
        <f t="shared" si="11"/>
        <v>39.2699455796283</v>
      </c>
      <c r="F63" s="27">
        <f t="shared" si="11"/>
        <v>31.392426751956137</v>
      </c>
      <c r="G63" s="27">
        <f t="shared" si="11"/>
        <v>33.52241918665276</v>
      </c>
      <c r="H63" s="27">
        <f t="shared" si="11"/>
        <v>41.05631041085146</v>
      </c>
      <c r="I63" s="27">
        <f t="shared" si="11"/>
        <v>43.53381207388246</v>
      </c>
      <c r="J63" s="27">
        <f t="shared" si="11"/>
        <v>40.94490580555675</v>
      </c>
      <c r="K63" s="27">
        <f t="shared" si="11"/>
        <v>39.91325227814746</v>
      </c>
      <c r="L63" s="27">
        <f t="shared" si="11"/>
        <v>42.3367333987294</v>
      </c>
      <c r="M63" s="27">
        <f t="shared" si="11"/>
        <v>35.540081720439204</v>
      </c>
      <c r="N63" s="27">
        <f t="shared" si="11"/>
        <v>35.194813294098125</v>
      </c>
      <c r="O63" s="27">
        <f t="shared" si="11"/>
        <v>28.128707842257818</v>
      </c>
      <c r="P63" s="27">
        <f t="shared" si="11"/>
        <v>25.09438000643082</v>
      </c>
      <c r="Q63" s="27">
        <f t="shared" si="11"/>
        <v>24.920365217578208</v>
      </c>
      <c r="R63" s="27">
        <f t="shared" si="11"/>
        <v>25.780932807965062</v>
      </c>
      <c r="S63" s="27">
        <f t="shared" si="11"/>
        <v>23.915611598610397</v>
      </c>
      <c r="T63" s="27">
        <f t="shared" si="11"/>
        <v>22.36047858974578</v>
      </c>
      <c r="U63" s="27">
        <f t="shared" si="11"/>
        <v>19.60171024186757</v>
      </c>
      <c r="V63" s="27">
        <f t="shared" si="11"/>
        <v>19.721134006826375</v>
      </c>
      <c r="W63" s="27">
        <f t="shared" si="11"/>
        <v>19.561666252154463</v>
      </c>
      <c r="X63" s="27">
        <f t="shared" si="11"/>
        <v>20.121821389979</v>
      </c>
      <c r="Y63" s="27">
        <f t="shared" si="11"/>
        <v>18.846596086333697</v>
      </c>
      <c r="Z63" s="27">
        <f t="shared" si="11"/>
        <v>18.313974105866603</v>
      </c>
      <c r="AA63" s="27">
        <f t="shared" si="11"/>
        <v>18.31955265070245</v>
      </c>
      <c r="AB63" s="27">
        <f t="shared" si="11"/>
        <v>16.749974980167437</v>
      </c>
      <c r="AC63" s="27">
        <f t="shared" si="11"/>
        <v>17.46220150231329</v>
      </c>
    </row>
    <row r="64" spans="1:29" ht="15" customHeight="1">
      <c r="A64" s="18" t="s">
        <v>23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f aca="true" t="shared" si="12" ref="X64:AC72">X22/X$20*100</f>
        <v>16.50869539956076</v>
      </c>
      <c r="Y64" s="27">
        <f t="shared" si="12"/>
        <v>15.572170059861254</v>
      </c>
      <c r="Z64" s="27">
        <f t="shared" si="12"/>
        <v>14.575587847181742</v>
      </c>
      <c r="AA64" s="27">
        <f t="shared" si="12"/>
        <v>14.64371079415758</v>
      </c>
      <c r="AB64" s="27">
        <f t="shared" si="12"/>
        <v>13.365319868407624</v>
      </c>
      <c r="AC64" s="27">
        <f t="shared" si="12"/>
        <v>13.801670664222884</v>
      </c>
    </row>
    <row r="65" spans="1:29" ht="15" customHeight="1">
      <c r="A65" s="18" t="s">
        <v>24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f t="shared" si="12"/>
        <v>0.38293507317618775</v>
      </c>
      <c r="Y65" s="27">
        <f t="shared" si="12"/>
        <v>0.5472297489947984</v>
      </c>
      <c r="Z65" s="27">
        <f t="shared" si="12"/>
        <v>1.1866240953952394</v>
      </c>
      <c r="AA65" s="27">
        <f t="shared" si="12"/>
        <v>1.1786942859931897</v>
      </c>
      <c r="AB65" s="27">
        <f t="shared" si="12"/>
        <v>1.1146450852253262</v>
      </c>
      <c r="AC65" s="27">
        <f t="shared" si="12"/>
        <v>0.5939055236900925</v>
      </c>
    </row>
    <row r="66" spans="1:29" ht="15" customHeight="1">
      <c r="A66" s="18" t="s">
        <v>25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>
        <f t="shared" si="12"/>
        <v>3.230190917242054</v>
      </c>
      <c r="Y66" s="27">
        <f t="shared" si="12"/>
        <v>2.7271962774776455</v>
      </c>
      <c r="Z66" s="27">
        <f t="shared" si="12"/>
        <v>2.551762163289618</v>
      </c>
      <c r="AA66" s="27">
        <f t="shared" si="12"/>
        <v>2.4971475705516797</v>
      </c>
      <c r="AB66" s="27">
        <f t="shared" si="12"/>
        <v>2.2700100265344854</v>
      </c>
      <c r="AC66" s="27">
        <f t="shared" si="12"/>
        <v>3.0666253144003153</v>
      </c>
    </row>
    <row r="67" spans="1:29" ht="15" customHeight="1">
      <c r="A67" s="16" t="s">
        <v>15</v>
      </c>
      <c r="B67" s="27">
        <f aca="true" t="shared" si="13" ref="B67:W67">B25/B$20*100</f>
        <v>39.8799474770212</v>
      </c>
      <c r="C67" s="27">
        <f t="shared" si="13"/>
        <v>11.616078753076293</v>
      </c>
      <c r="D67" s="27">
        <f t="shared" si="13"/>
        <v>9.679595278246206</v>
      </c>
      <c r="E67" s="27">
        <f t="shared" si="13"/>
        <v>22.127528493685183</v>
      </c>
      <c r="F67" s="27">
        <f t="shared" si="13"/>
        <v>46.28762350791022</v>
      </c>
      <c r="G67" s="27">
        <f t="shared" si="13"/>
        <v>33.37434827945776</v>
      </c>
      <c r="H67" s="27">
        <f t="shared" si="13"/>
        <v>30.215229878428566</v>
      </c>
      <c r="I67" s="27">
        <f t="shared" si="13"/>
        <v>23.496900294018033</v>
      </c>
      <c r="J67" s="27">
        <f t="shared" si="13"/>
        <v>17.982621549177775</v>
      </c>
      <c r="K67" s="27">
        <f t="shared" si="13"/>
        <v>24.889852148161843</v>
      </c>
      <c r="L67" s="27">
        <f t="shared" si="13"/>
        <v>23.615808610783162</v>
      </c>
      <c r="M67" s="27">
        <f t="shared" si="13"/>
        <v>34.92107462127612</v>
      </c>
      <c r="N67" s="27">
        <f t="shared" si="13"/>
        <v>35.9126796280837</v>
      </c>
      <c r="O67" s="27">
        <f t="shared" si="13"/>
        <v>16.415946355617894</v>
      </c>
      <c r="P67" s="27">
        <f t="shared" si="13"/>
        <v>12.011336791194633</v>
      </c>
      <c r="Q67" s="27">
        <f t="shared" si="13"/>
        <v>6.167173790054606</v>
      </c>
      <c r="R67" s="27">
        <f t="shared" si="13"/>
        <v>7.951299480382916</v>
      </c>
      <c r="S67" s="27">
        <f t="shared" si="13"/>
        <v>4.779057213269073</v>
      </c>
      <c r="T67" s="27">
        <f t="shared" si="13"/>
        <v>5.946635052979636</v>
      </c>
      <c r="U67" s="27">
        <f t="shared" si="13"/>
        <v>9.625716035862338</v>
      </c>
      <c r="V67" s="27">
        <f t="shared" si="13"/>
        <v>6.756780686639059</v>
      </c>
      <c r="W67" s="27">
        <f t="shared" si="13"/>
        <v>6.224495095095949</v>
      </c>
      <c r="X67" s="27">
        <f t="shared" si="12"/>
        <v>6.0931020919205805</v>
      </c>
      <c r="Y67" s="27">
        <f t="shared" si="12"/>
        <v>2.7292644246040982</v>
      </c>
      <c r="Z67" s="27">
        <f t="shared" si="12"/>
        <v>7.959474330790593</v>
      </c>
      <c r="AA67" s="27">
        <f t="shared" si="12"/>
        <v>15.635577052999954</v>
      </c>
      <c r="AB67" s="27">
        <f t="shared" si="12"/>
        <v>16.114762829439737</v>
      </c>
      <c r="AC67" s="27">
        <f t="shared" si="12"/>
        <v>14.039657963785595</v>
      </c>
    </row>
    <row r="68" spans="1:29" ht="15" customHeight="1">
      <c r="A68" s="19" t="s">
        <v>26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f t="shared" si="12"/>
        <v>0.3542027000346982</v>
      </c>
      <c r="Y68" s="27">
        <f t="shared" si="12"/>
        <v>0.31479624313992666</v>
      </c>
      <c r="Z68" s="27">
        <f t="shared" si="12"/>
        <v>0.39057036447748383</v>
      </c>
      <c r="AA68" s="27">
        <f t="shared" si="12"/>
        <v>0.49608805871138967</v>
      </c>
      <c r="AB68" s="27">
        <f t="shared" si="12"/>
        <v>0.33748730845931185</v>
      </c>
      <c r="AC68" s="27">
        <f t="shared" si="12"/>
        <v>0.39043782778609704</v>
      </c>
    </row>
    <row r="69" spans="1:29" ht="15" customHeight="1">
      <c r="A69" s="19" t="s">
        <v>27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>
        <f t="shared" si="12"/>
        <v>5.738899391885882</v>
      </c>
      <c r="Y69" s="27">
        <f t="shared" si="12"/>
        <v>2.414468181464171</v>
      </c>
      <c r="Z69" s="27">
        <f t="shared" si="12"/>
        <v>7.568903966313109</v>
      </c>
      <c r="AA69" s="27">
        <f t="shared" si="12"/>
        <v>15.139488994288566</v>
      </c>
      <c r="AB69" s="27">
        <f t="shared" si="12"/>
        <v>15.777275520980421</v>
      </c>
      <c r="AC69" s="27">
        <f t="shared" si="12"/>
        <v>13.649220135999501</v>
      </c>
    </row>
    <row r="70" spans="1:29" ht="15" customHeight="1">
      <c r="A70" s="16" t="s">
        <v>16</v>
      </c>
      <c r="B70" s="27">
        <f aca="true" t="shared" si="14" ref="B70:W70">B28/B$20*100</f>
        <v>18.79572312886888</v>
      </c>
      <c r="C70" s="27">
        <f t="shared" si="14"/>
        <v>22.936833470057426</v>
      </c>
      <c r="D70" s="27">
        <f t="shared" si="14"/>
        <v>25.238898257448007</v>
      </c>
      <c r="E70" s="27">
        <f t="shared" si="14"/>
        <v>17.912516685491322</v>
      </c>
      <c r="F70" s="27">
        <f t="shared" si="14"/>
        <v>19.138728653835173</v>
      </c>
      <c r="G70" s="27">
        <f t="shared" si="14"/>
        <v>26.402502606882166</v>
      </c>
      <c r="H70" s="27">
        <f t="shared" si="14"/>
        <v>7.170868993517729</v>
      </c>
      <c r="I70" s="27">
        <f t="shared" si="14"/>
        <v>23.681950041476668</v>
      </c>
      <c r="J70" s="27">
        <f t="shared" si="14"/>
        <v>25.814567424390074</v>
      </c>
      <c r="K70" s="27">
        <f t="shared" si="14"/>
        <v>24.48049717231433</v>
      </c>
      <c r="L70" s="27">
        <f t="shared" si="14"/>
        <v>25.333117964118934</v>
      </c>
      <c r="M70" s="27">
        <f t="shared" si="14"/>
        <v>23.777353216118826</v>
      </c>
      <c r="N70" s="27">
        <f t="shared" si="14"/>
        <v>22.649576389495945</v>
      </c>
      <c r="O70" s="27">
        <f t="shared" si="14"/>
        <v>50.24325302597451</v>
      </c>
      <c r="P70" s="27">
        <f t="shared" si="14"/>
        <v>51.729548922899745</v>
      </c>
      <c r="Q70" s="27">
        <f t="shared" si="14"/>
        <v>49.34165407086896</v>
      </c>
      <c r="R70" s="27">
        <f t="shared" si="14"/>
        <v>55.822377228671414</v>
      </c>
      <c r="S70" s="27">
        <f t="shared" si="14"/>
        <v>65.26083103330444</v>
      </c>
      <c r="T70" s="27">
        <f t="shared" si="14"/>
        <v>66.74487117278971</v>
      </c>
      <c r="U70" s="27">
        <f t="shared" si="14"/>
        <v>68.98402029068389</v>
      </c>
      <c r="V70" s="27">
        <f t="shared" si="14"/>
        <v>71.19140822605335</v>
      </c>
      <c r="W70" s="27">
        <f t="shared" si="14"/>
        <v>70.56636384707244</v>
      </c>
      <c r="X70" s="27">
        <f t="shared" si="12"/>
        <v>71.4968140669911</v>
      </c>
      <c r="Y70" s="27">
        <f t="shared" si="12"/>
        <v>70.35528918687949</v>
      </c>
      <c r="Z70" s="27">
        <f t="shared" si="12"/>
        <v>67.10209271108349</v>
      </c>
      <c r="AA70" s="27">
        <f t="shared" si="12"/>
        <v>64.37282125651123</v>
      </c>
      <c r="AB70" s="27">
        <f t="shared" si="12"/>
        <v>58.993666237137674</v>
      </c>
      <c r="AC70" s="27">
        <f t="shared" si="12"/>
        <v>63.32399104274582</v>
      </c>
    </row>
    <row r="71" spans="1:29" ht="15" customHeight="1">
      <c r="A71" s="18" t="s">
        <v>28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f t="shared" si="12"/>
        <v>56.69568306338956</v>
      </c>
      <c r="Y71" s="27">
        <f t="shared" si="12"/>
        <v>56.58985235681081</v>
      </c>
      <c r="Z71" s="27">
        <f t="shared" si="12"/>
        <v>53.548537126903724</v>
      </c>
      <c r="AA71" s="27">
        <f t="shared" si="12"/>
        <v>50.5480404368242</v>
      </c>
      <c r="AB71" s="27">
        <f t="shared" si="12"/>
        <v>46.771494616093214</v>
      </c>
      <c r="AC71" s="27">
        <f t="shared" si="12"/>
        <v>50.051374022967735</v>
      </c>
    </row>
    <row r="72" spans="1:29" ht="15" customHeight="1">
      <c r="A72" s="18" t="s">
        <v>29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f t="shared" si="12"/>
        <v>14.80113100360155</v>
      </c>
      <c r="Y72" s="27">
        <f t="shared" si="12"/>
        <v>13.765436830068689</v>
      </c>
      <c r="Z72" s="27">
        <f t="shared" si="12"/>
        <v>13.553555584179753</v>
      </c>
      <c r="AA72" s="27">
        <f t="shared" si="12"/>
        <v>13.824780819687021</v>
      </c>
      <c r="AB72" s="27">
        <f t="shared" si="12"/>
        <v>12.222171621044454</v>
      </c>
      <c r="AC72" s="27">
        <f t="shared" si="12"/>
        <v>13.272617019778082</v>
      </c>
    </row>
    <row r="73" spans="1:29" ht="15" customHeight="1">
      <c r="A73" s="16" t="s">
        <v>17</v>
      </c>
      <c r="B73" s="27">
        <f aca="true" t="shared" si="15" ref="B73:AB77">B31/B$20*100</f>
        <v>4.633277058713188</v>
      </c>
      <c r="C73" s="27">
        <f t="shared" si="15"/>
        <v>10.451189499589827</v>
      </c>
      <c r="D73" s="27">
        <f t="shared" si="15"/>
        <v>8.611579539066891</v>
      </c>
      <c r="E73" s="27">
        <f t="shared" si="15"/>
        <v>10.853270356299415</v>
      </c>
      <c r="F73" s="27">
        <f t="shared" si="15"/>
        <v>3.1812210862984753</v>
      </c>
      <c r="G73" s="27">
        <f t="shared" si="15"/>
        <v>6.7007299270073</v>
      </c>
      <c r="H73" s="27">
        <f t="shared" si="15"/>
        <v>4.513368243788784</v>
      </c>
      <c r="I73" s="27">
        <f t="shared" si="15"/>
        <v>8.533885701102935</v>
      </c>
      <c r="J73" s="27">
        <f t="shared" si="15"/>
        <v>14.293560658791607</v>
      </c>
      <c r="K73" s="27">
        <f t="shared" si="15"/>
        <v>10.072579833738066</v>
      </c>
      <c r="L73" s="27">
        <f t="shared" si="15"/>
        <v>7.522898685079654</v>
      </c>
      <c r="M73" s="27">
        <f t="shared" si="15"/>
        <v>4.74059593225303</v>
      </c>
      <c r="N73" s="27">
        <f t="shared" si="15"/>
        <v>4.477590330883582</v>
      </c>
      <c r="O73" s="27">
        <f t="shared" si="15"/>
        <v>4.658598243466612</v>
      </c>
      <c r="P73" s="27">
        <f t="shared" si="15"/>
        <v>10.668602272076388</v>
      </c>
      <c r="Q73" s="27">
        <f t="shared" si="15"/>
        <v>19.090248727768437</v>
      </c>
      <c r="R73" s="27">
        <f t="shared" si="15"/>
        <v>8.379206643544796</v>
      </c>
      <c r="S73" s="27">
        <f t="shared" si="15"/>
        <v>3.5623946700430316</v>
      </c>
      <c r="T73" s="27">
        <f t="shared" si="15"/>
        <v>4.948015184484869</v>
      </c>
      <c r="U73" s="27">
        <f t="shared" si="15"/>
        <v>1.7885534315862002</v>
      </c>
      <c r="V73" s="27">
        <f t="shared" si="15"/>
        <v>1.706500743832536</v>
      </c>
      <c r="W73" s="27">
        <f t="shared" si="15"/>
        <v>1.7900144293179205</v>
      </c>
      <c r="X73" s="27">
        <f t="shared" si="15"/>
        <v>1.686567851610825</v>
      </c>
      <c r="Y73" s="27">
        <f t="shared" si="15"/>
        <v>5.814198725129112</v>
      </c>
      <c r="Z73" s="27">
        <f t="shared" si="15"/>
        <v>6.242800297108952</v>
      </c>
      <c r="AA73" s="27">
        <f t="shared" si="15"/>
        <v>1.1824072845491302</v>
      </c>
      <c r="AB73" s="27">
        <f t="shared" si="15"/>
        <v>7.147956625364181</v>
      </c>
      <c r="AC73" s="27">
        <f>AC31/AC$20*100</f>
        <v>4.843029318933717</v>
      </c>
    </row>
    <row r="74" spans="1:29" ht="15" customHeight="1">
      <c r="A74" s="16" t="s">
        <v>13</v>
      </c>
      <c r="B74" s="27">
        <f t="shared" si="15"/>
        <v>0</v>
      </c>
      <c r="C74" s="27">
        <f t="shared" si="15"/>
        <v>1.0172272354388843</v>
      </c>
      <c r="D74" s="27">
        <f t="shared" si="15"/>
        <v>1.4839797639123105</v>
      </c>
      <c r="E74" s="27">
        <f t="shared" si="15"/>
        <v>9.83673888489578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0.3680074823623509</v>
      </c>
      <c r="M74" s="27">
        <f t="shared" si="15"/>
        <v>0.3051118716323419</v>
      </c>
      <c r="N74" s="27">
        <f t="shared" si="15"/>
        <v>0</v>
      </c>
      <c r="O74" s="27">
        <f t="shared" si="15"/>
        <v>0</v>
      </c>
      <c r="P74" s="27">
        <f t="shared" si="15"/>
        <v>0</v>
      </c>
      <c r="Q74" s="27">
        <f t="shared" si="15"/>
        <v>0</v>
      </c>
      <c r="R74" s="27">
        <f t="shared" si="15"/>
        <v>2.066183839435799</v>
      </c>
      <c r="S74" s="27">
        <f t="shared" si="15"/>
        <v>2.482105484773048</v>
      </c>
      <c r="T74" s="27">
        <f t="shared" si="15"/>
        <v>0</v>
      </c>
      <c r="U74" s="27">
        <f t="shared" si="15"/>
        <v>0</v>
      </c>
      <c r="V74" s="27">
        <f t="shared" si="15"/>
        <v>0.6241763366486894</v>
      </c>
      <c r="W74" s="27">
        <f t="shared" si="15"/>
        <v>1.721411910257743</v>
      </c>
      <c r="X74" s="27">
        <f t="shared" si="15"/>
        <v>0.6016945994984811</v>
      </c>
      <c r="Y74" s="27">
        <f t="shared" si="15"/>
        <v>2.254651577053603</v>
      </c>
      <c r="Z74" s="27">
        <f t="shared" si="15"/>
        <v>0.06025621788644425</v>
      </c>
      <c r="AA74" s="27">
        <f t="shared" si="15"/>
        <v>0.1723606847689411</v>
      </c>
      <c r="AB74" s="27">
        <f>AB32/AB$20*100</f>
        <v>0</v>
      </c>
      <c r="AC74" s="27">
        <f>AC32/AC$20*100</f>
        <v>0.0383636386399277</v>
      </c>
    </row>
    <row r="75" spans="1:29" ht="15" customHeight="1">
      <c r="A75" s="16" t="s">
        <v>10</v>
      </c>
      <c r="B75" s="27">
        <f t="shared" si="15"/>
        <v>0.6190208216094542</v>
      </c>
      <c r="C75" s="27">
        <f t="shared" si="15"/>
        <v>0.13125512715340443</v>
      </c>
      <c r="D75" s="27">
        <f t="shared" si="15"/>
        <v>0.13490725126475547</v>
      </c>
      <c r="E75" s="27">
        <f t="shared" si="15"/>
        <v>0</v>
      </c>
      <c r="F75" s="27">
        <f t="shared" si="15"/>
        <v>0</v>
      </c>
      <c r="G75" s="27">
        <f t="shared" si="15"/>
        <v>0</v>
      </c>
      <c r="H75" s="27">
        <f t="shared" si="15"/>
        <v>17.04422247341346</v>
      </c>
      <c r="I75" s="27">
        <f t="shared" si="15"/>
        <v>0.7534518895199014</v>
      </c>
      <c r="J75" s="27">
        <f t="shared" si="15"/>
        <v>0.9643445620837943</v>
      </c>
      <c r="K75" s="27">
        <f t="shared" si="15"/>
        <v>0.6438185676382956</v>
      </c>
      <c r="L75" s="27">
        <f t="shared" si="15"/>
        <v>0.8234338589264895</v>
      </c>
      <c r="M75" s="27">
        <f t="shared" si="15"/>
        <v>0.7157826382805157</v>
      </c>
      <c r="N75" s="27">
        <f t="shared" si="15"/>
        <v>1.7653403574386533</v>
      </c>
      <c r="O75" s="27">
        <f t="shared" si="15"/>
        <v>0.5534945326831802</v>
      </c>
      <c r="P75" s="27">
        <f t="shared" si="15"/>
        <v>0.4961320073984029</v>
      </c>
      <c r="Q75" s="27">
        <f t="shared" si="15"/>
        <v>0.4805581937297801</v>
      </c>
      <c r="R75" s="27">
        <f t="shared" si="15"/>
        <v>0</v>
      </c>
      <c r="S75" s="27">
        <f t="shared" si="15"/>
        <v>0</v>
      </c>
      <c r="T75" s="27">
        <f t="shared" si="15"/>
        <v>0</v>
      </c>
      <c r="U75" s="27">
        <f t="shared" si="15"/>
        <v>0</v>
      </c>
      <c r="V75" s="27">
        <f t="shared" si="15"/>
        <v>0</v>
      </c>
      <c r="W75" s="27">
        <f t="shared" si="15"/>
        <v>0</v>
      </c>
      <c r="X75" s="27">
        <f t="shared" si="15"/>
        <v>0</v>
      </c>
      <c r="Y75" s="27">
        <f t="shared" si="15"/>
        <v>0</v>
      </c>
      <c r="Z75" s="27">
        <f t="shared" si="15"/>
        <v>0</v>
      </c>
      <c r="AA75" s="27">
        <f t="shared" si="15"/>
        <v>0</v>
      </c>
      <c r="AB75" s="27">
        <f t="shared" si="15"/>
        <v>0</v>
      </c>
      <c r="AC75" s="27">
        <f>AC33/AC$20*100</f>
        <v>0</v>
      </c>
    </row>
    <row r="76" spans="1:29" ht="15" customHeight="1">
      <c r="A76" s="16" t="s">
        <v>21</v>
      </c>
      <c r="B76" s="27">
        <f t="shared" si="15"/>
        <v>0</v>
      </c>
      <c r="C76" s="27">
        <f t="shared" si="15"/>
        <v>0</v>
      </c>
      <c r="D76" s="27">
        <f t="shared" si="15"/>
        <v>0</v>
      </c>
      <c r="E76" s="27">
        <f t="shared" si="15"/>
        <v>0</v>
      </c>
      <c r="F76" s="27">
        <f t="shared" si="15"/>
        <v>0</v>
      </c>
      <c r="G76" s="27">
        <f t="shared" si="15"/>
        <v>0</v>
      </c>
      <c r="H76" s="27">
        <f t="shared" si="15"/>
        <v>0</v>
      </c>
      <c r="I76" s="27">
        <f t="shared" si="15"/>
        <v>0</v>
      </c>
      <c r="J76" s="27">
        <f t="shared" si="15"/>
        <v>0</v>
      </c>
      <c r="K76" s="27">
        <f t="shared" si="15"/>
        <v>0</v>
      </c>
      <c r="L76" s="27">
        <f t="shared" si="15"/>
        <v>0</v>
      </c>
      <c r="M76" s="27">
        <f t="shared" si="15"/>
        <v>0</v>
      </c>
      <c r="N76" s="27">
        <f t="shared" si="15"/>
        <v>0</v>
      </c>
      <c r="O76" s="27">
        <f t="shared" si="15"/>
        <v>0</v>
      </c>
      <c r="P76" s="27">
        <f t="shared" si="15"/>
        <v>0</v>
      </c>
      <c r="Q76" s="27">
        <f t="shared" si="15"/>
        <v>0</v>
      </c>
      <c r="R76" s="27">
        <f t="shared" si="15"/>
        <v>0</v>
      </c>
      <c r="S76" s="27">
        <f t="shared" si="15"/>
        <v>0</v>
      </c>
      <c r="T76" s="27">
        <f t="shared" si="15"/>
        <v>0</v>
      </c>
      <c r="U76" s="27">
        <f t="shared" si="15"/>
        <v>0</v>
      </c>
      <c r="V76" s="27">
        <f t="shared" si="15"/>
        <v>0</v>
      </c>
      <c r="W76" s="27">
        <f t="shared" si="15"/>
        <v>0.13604846610147375</v>
      </c>
      <c r="X76" s="27">
        <f t="shared" si="15"/>
        <v>0</v>
      </c>
      <c r="Y76" s="27">
        <f t="shared" si="15"/>
        <v>0</v>
      </c>
      <c r="Z76" s="27">
        <f t="shared" si="15"/>
        <v>0.321402337263939</v>
      </c>
      <c r="AA76" s="27">
        <f t="shared" si="15"/>
        <v>0.3172810704682942</v>
      </c>
      <c r="AB76" s="27">
        <f t="shared" si="15"/>
        <v>0.28706347329788207</v>
      </c>
      <c r="AC76" s="27">
        <f>AC34/AC$20*100</f>
        <v>0</v>
      </c>
    </row>
    <row r="77" spans="1:30" ht="15" customHeight="1">
      <c r="A77" s="16" t="s">
        <v>22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>
        <f t="shared" si="15"/>
        <v>0.7065758545930798</v>
      </c>
      <c r="AC77" s="27">
        <f>AC35/AC$20*100</f>
        <v>0.29275653358165493</v>
      </c>
      <c r="AD77" s="1" t="s">
        <v>34</v>
      </c>
    </row>
    <row r="78" spans="1:29" ht="15" customHeight="1">
      <c r="A78" s="2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="24" customFormat="1" ht="15" customHeight="1">
      <c r="A79" s="25" t="s">
        <v>30</v>
      </c>
    </row>
    <row r="80" spans="1:29" ht="15" customHeight="1">
      <c r="A80" s="25" t="s">
        <v>39</v>
      </c>
      <c r="AC80" s="1" t="s">
        <v>34</v>
      </c>
    </row>
    <row r="81" ht="15" customHeight="1"/>
    <row r="82" ht="15" customHeight="1"/>
    <row r="83" ht="15" customHeight="1"/>
    <row r="84" spans="1:30" s="34" customFormat="1" ht="15" customHeight="1" hidden="1">
      <c r="A84" s="31" t="s">
        <v>40</v>
      </c>
      <c r="B84" s="32">
        <v>0.11802941762158524</v>
      </c>
      <c r="C84" s="32">
        <v>0.14910143807090018</v>
      </c>
      <c r="D84" s="32">
        <v>0.2420283761864577</v>
      </c>
      <c r="E84" s="32">
        <v>0.45089207001707926</v>
      </c>
      <c r="F84" s="32">
        <v>0.7187093607688491</v>
      </c>
      <c r="G84" s="32">
        <v>1.1409077767375149</v>
      </c>
      <c r="H84" s="32">
        <v>1.9356950257899364</v>
      </c>
      <c r="I84" s="32">
        <v>4.677871763438514</v>
      </c>
      <c r="J84" s="32">
        <v>9.401126265783308</v>
      </c>
      <c r="K84" s="32">
        <v>11.918350345260333</v>
      </c>
      <c r="L84" s="32">
        <v>15.266164431478533</v>
      </c>
      <c r="M84" s="32">
        <v>18.85408949051557</v>
      </c>
      <c r="N84" s="32">
        <v>21.65692959197304</v>
      </c>
      <c r="O84" s="32">
        <v>23.74698812277574</v>
      </c>
      <c r="P84" s="32">
        <v>25.755145102829825</v>
      </c>
      <c r="Q84" s="32">
        <v>35.5427598739351</v>
      </c>
      <c r="R84" s="32">
        <v>46.378983283324075</v>
      </c>
      <c r="S84" s="32">
        <v>54.60034026311889</v>
      </c>
      <c r="T84" s="32">
        <v>63.03412209646774</v>
      </c>
      <c r="U84" s="32">
        <v>72.53228596768676</v>
      </c>
      <c r="V84" s="32">
        <v>81.3499348748106</v>
      </c>
      <c r="W84" s="32">
        <v>86.15007751691425</v>
      </c>
      <c r="X84" s="32">
        <v>92.10814646624468</v>
      </c>
      <c r="Y84" s="32">
        <v>100</v>
      </c>
      <c r="Z84" s="32">
        <v>109.07501186969668</v>
      </c>
      <c r="AA84" s="32">
        <v>114.08689293544731</v>
      </c>
      <c r="AB84" s="32">
        <v>121.74281048553523</v>
      </c>
      <c r="AC84" s="33">
        <v>127.19874043837436</v>
      </c>
      <c r="AD84" s="34">
        <v>135.63737459298054</v>
      </c>
    </row>
    <row r="85" spans="1:29" ht="15" customHeight="1">
      <c r="A85" s="44" t="s">
        <v>35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ht="15" customHeight="1">
      <c r="A86" s="45" t="s">
        <v>44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5"/>
      <c r="T89" s="35"/>
      <c r="U89" s="35"/>
      <c r="V89" s="35"/>
      <c r="W89" s="35"/>
    </row>
    <row r="90" spans="1:29" s="10" customFormat="1" ht="15" customHeight="1">
      <c r="A90" s="7" t="s">
        <v>2</v>
      </c>
      <c r="B90" s="8">
        <f aca="true" t="shared" si="16" ref="B90:AB94">B7/B$84*100</f>
        <v>4516670.595708392</v>
      </c>
      <c r="C90" s="8">
        <f t="shared" si="16"/>
        <v>4087821.0692386</v>
      </c>
      <c r="D90" s="8">
        <f t="shared" si="16"/>
        <v>3675188.893201236</v>
      </c>
      <c r="E90" s="8">
        <f t="shared" si="16"/>
        <v>4319880.808562944</v>
      </c>
      <c r="F90" s="8">
        <f t="shared" si="16"/>
        <v>4872345.05510531</v>
      </c>
      <c r="G90" s="8">
        <f t="shared" si="16"/>
        <v>4202793.685666297</v>
      </c>
      <c r="H90" s="8">
        <f t="shared" si="16"/>
        <v>4478908.032768203</v>
      </c>
      <c r="I90" s="8">
        <f t="shared" si="16"/>
        <v>4355164.277745123</v>
      </c>
      <c r="J90" s="8">
        <f t="shared" si="16"/>
        <v>4202549.660863225</v>
      </c>
      <c r="K90" s="8">
        <f t="shared" si="16"/>
        <v>4628152.50450629</v>
      </c>
      <c r="L90" s="8">
        <f t="shared" si="16"/>
        <v>4448684.887735254</v>
      </c>
      <c r="M90" s="8">
        <f t="shared" si="16"/>
        <v>5751131.077135609</v>
      </c>
      <c r="N90" s="8">
        <f t="shared" si="16"/>
        <v>7022675.091319073</v>
      </c>
      <c r="O90" s="8">
        <f t="shared" si="16"/>
        <v>9000771.335502576</v>
      </c>
      <c r="P90" s="8">
        <f t="shared" si="16"/>
        <v>9794214.693524832</v>
      </c>
      <c r="Q90" s="8">
        <f t="shared" si="16"/>
        <v>8801452.4423414</v>
      </c>
      <c r="R90" s="8">
        <f t="shared" si="16"/>
        <v>7897956.584393383</v>
      </c>
      <c r="S90" s="8">
        <f t="shared" si="16"/>
        <v>9375003.004253447</v>
      </c>
      <c r="T90" s="8">
        <f t="shared" si="16"/>
        <v>10779704.894756941</v>
      </c>
      <c r="U90" s="8">
        <f t="shared" si="16"/>
        <v>11781512.30998977</v>
      </c>
      <c r="V90" s="8">
        <f t="shared" si="16"/>
        <v>13096907.3059443</v>
      </c>
      <c r="W90" s="8">
        <f t="shared" si="16"/>
        <v>14504394.35709932</v>
      </c>
      <c r="X90" s="8">
        <f t="shared" si="16"/>
        <v>14295018.087054146</v>
      </c>
      <c r="Y90" s="8">
        <f t="shared" si="16"/>
        <v>15419067.431000004</v>
      </c>
      <c r="Z90" s="8">
        <f t="shared" si="16"/>
        <v>15322691.771022659</v>
      </c>
      <c r="AA90" s="8">
        <f t="shared" si="16"/>
        <v>15995676.392314091</v>
      </c>
      <c r="AB90" s="8">
        <f t="shared" si="16"/>
        <v>18943791.594773617</v>
      </c>
      <c r="AC90" s="8">
        <f>AC7/AC$84*100</f>
        <v>18549710.884465385</v>
      </c>
    </row>
    <row r="91" spans="1:29" ht="15" customHeight="1">
      <c r="A91" s="16" t="s">
        <v>3</v>
      </c>
      <c r="B91" s="13">
        <f t="shared" si="16"/>
        <v>769299.7375545339</v>
      </c>
      <c r="C91" s="13">
        <f t="shared" si="16"/>
        <v>399727.86829634215</v>
      </c>
      <c r="D91" s="13">
        <f t="shared" si="16"/>
        <v>336324.20000739815</v>
      </c>
      <c r="E91" s="13">
        <f t="shared" si="16"/>
        <v>329568.89216164575</v>
      </c>
      <c r="F91" s="13">
        <f t="shared" si="16"/>
        <v>228325.95337905685</v>
      </c>
      <c r="G91" s="13">
        <f t="shared" si="16"/>
        <v>116924.43746984024</v>
      </c>
      <c r="H91" s="13">
        <f t="shared" si="16"/>
        <v>44480.14736456923</v>
      </c>
      <c r="I91" s="13">
        <f t="shared" si="16"/>
        <v>33733.28897840663</v>
      </c>
      <c r="J91" s="13">
        <f t="shared" si="16"/>
        <v>25922.42600623073</v>
      </c>
      <c r="K91" s="13">
        <f t="shared" si="16"/>
        <v>44993.55904680672</v>
      </c>
      <c r="L91" s="13">
        <f t="shared" si="16"/>
        <v>48501.37723351439</v>
      </c>
      <c r="M91" s="13">
        <f t="shared" si="16"/>
        <v>161382.49484445382</v>
      </c>
      <c r="N91" s="13">
        <f t="shared" si="16"/>
        <v>203604.11577614967</v>
      </c>
      <c r="O91" s="13">
        <f t="shared" si="16"/>
        <v>225289.41238105335</v>
      </c>
      <c r="P91" s="13">
        <f t="shared" si="16"/>
        <v>219774.80139989874</v>
      </c>
      <c r="Q91" s="13">
        <f t="shared" si="16"/>
        <v>148428.2148800934</v>
      </c>
      <c r="R91" s="13">
        <f t="shared" si="16"/>
        <v>157752.95148892744</v>
      </c>
      <c r="S91" s="13">
        <f t="shared" si="16"/>
        <v>187094.1838598805</v>
      </c>
      <c r="T91" s="13">
        <f t="shared" si="16"/>
        <v>198644.80195087328</v>
      </c>
      <c r="U91" s="13">
        <f t="shared" si="16"/>
        <v>213432.478977661</v>
      </c>
      <c r="V91" s="13">
        <f t="shared" si="16"/>
        <v>230306.57281818285</v>
      </c>
      <c r="W91" s="13">
        <f t="shared" si="16"/>
        <v>244600.9337120185</v>
      </c>
      <c r="X91" s="13">
        <f t="shared" si="16"/>
        <v>240822.63134161587</v>
      </c>
      <c r="Y91" s="13">
        <f t="shared" si="16"/>
        <v>247838.416</v>
      </c>
      <c r="Z91" s="13">
        <f t="shared" si="16"/>
        <v>254528.34819001338</v>
      </c>
      <c r="AA91" s="13">
        <f t="shared" si="16"/>
        <v>262831.67617656564</v>
      </c>
      <c r="AB91" s="13">
        <f t="shared" si="16"/>
        <v>292526.021520025</v>
      </c>
      <c r="AC91" s="13">
        <f>AC8/AC$84*100</f>
        <v>312347.90425655694</v>
      </c>
    </row>
    <row r="92" spans="1:29" ht="15" customHeight="1">
      <c r="A92" s="16" t="s">
        <v>4</v>
      </c>
      <c r="B92" s="13">
        <f t="shared" si="16"/>
        <v>165213.04936468514</v>
      </c>
      <c r="C92" s="13">
        <f t="shared" si="16"/>
        <v>126088.65644247035</v>
      </c>
      <c r="D92" s="13">
        <f t="shared" si="16"/>
        <v>133455.42580146145</v>
      </c>
      <c r="E92" s="13">
        <f t="shared" si="16"/>
        <v>85386.28767310471</v>
      </c>
      <c r="F92" s="13">
        <f t="shared" si="16"/>
        <v>150130.22772455963</v>
      </c>
      <c r="G92" s="13">
        <f t="shared" si="16"/>
        <v>110175.42571183597</v>
      </c>
      <c r="H92" s="13">
        <f t="shared" si="16"/>
        <v>173891.02906984903</v>
      </c>
      <c r="I92" s="13">
        <f t="shared" si="16"/>
        <v>214114.46286927807</v>
      </c>
      <c r="J92" s="13">
        <f t="shared" si="16"/>
        <v>183967.31956412</v>
      </c>
      <c r="K92" s="13">
        <f t="shared" si="16"/>
        <v>264772.2972210607</v>
      </c>
      <c r="L92" s="13">
        <f t="shared" si="16"/>
        <v>483502.25972805964</v>
      </c>
      <c r="M92" s="13">
        <f t="shared" si="16"/>
        <v>726230.7738004471</v>
      </c>
      <c r="N92" s="13">
        <f t="shared" si="16"/>
        <v>599228.0643886832</v>
      </c>
      <c r="O92" s="13">
        <f t="shared" si="16"/>
        <v>428759.4261368534</v>
      </c>
      <c r="P92" s="13">
        <f t="shared" si="16"/>
        <v>378637.6376861694</v>
      </c>
      <c r="Q92" s="13">
        <f t="shared" si="16"/>
        <v>320665.8385680996</v>
      </c>
      <c r="R92" s="13">
        <f t="shared" si="16"/>
        <v>371461.0429201551</v>
      </c>
      <c r="S92" s="13">
        <f t="shared" si="16"/>
        <v>415755.27351307584</v>
      </c>
      <c r="T92" s="13">
        <f t="shared" si="16"/>
        <v>432175.45503860613</v>
      </c>
      <c r="U92" s="13">
        <f t="shared" si="16"/>
        <v>414582.0347285964</v>
      </c>
      <c r="V92" s="13">
        <f t="shared" si="16"/>
        <v>465796.9838367154</v>
      </c>
      <c r="W92" s="13">
        <f t="shared" si="16"/>
        <v>557541.3892177822</v>
      </c>
      <c r="X92" s="13">
        <f t="shared" si="16"/>
        <v>581681.541269912</v>
      </c>
      <c r="Y92" s="13">
        <f t="shared" si="16"/>
        <v>618464.416</v>
      </c>
      <c r="Z92" s="13">
        <f t="shared" si="16"/>
        <v>656217.209359622</v>
      </c>
      <c r="AA92" s="13">
        <f t="shared" si="16"/>
        <v>592293.9862884526</v>
      </c>
      <c r="AB92" s="13">
        <f t="shared" si="16"/>
        <v>684312.1960774712</v>
      </c>
      <c r="AC92" s="13">
        <f>AC9/AC$84*100</f>
        <v>700068.7246831834</v>
      </c>
    </row>
    <row r="93" spans="1:29" ht="15" customHeight="1">
      <c r="A93" s="16" t="s">
        <v>5</v>
      </c>
      <c r="B93" s="13">
        <f t="shared" si="16"/>
        <v>34737.102686933795</v>
      </c>
      <c r="C93" s="13">
        <f t="shared" si="16"/>
        <v>69751.17164902615</v>
      </c>
      <c r="D93" s="13">
        <f t="shared" si="16"/>
        <v>57018.10761796185</v>
      </c>
      <c r="E93" s="13">
        <f t="shared" si="16"/>
        <v>255493.51532316004</v>
      </c>
      <c r="F93" s="13">
        <f t="shared" si="16"/>
        <v>304156.3279016565</v>
      </c>
      <c r="G93" s="13">
        <f t="shared" si="16"/>
        <v>84669.42023678086</v>
      </c>
      <c r="H93" s="13">
        <f t="shared" si="16"/>
        <v>328254.18856500916</v>
      </c>
      <c r="I93" s="13">
        <f t="shared" si="16"/>
        <v>60882.387205641375</v>
      </c>
      <c r="J93" s="13">
        <f t="shared" si="16"/>
        <v>89861.573615362</v>
      </c>
      <c r="K93" s="13">
        <f t="shared" si="16"/>
        <v>92558.8666252539</v>
      </c>
      <c r="L93" s="13">
        <f t="shared" si="16"/>
        <v>41171.11425211652</v>
      </c>
      <c r="M93" s="13">
        <f t="shared" si="16"/>
        <v>25125.583510055036</v>
      </c>
      <c r="N93" s="13">
        <f t="shared" si="16"/>
        <v>25227.029421682026</v>
      </c>
      <c r="O93" s="13">
        <f t="shared" si="16"/>
        <v>27550.651754969862</v>
      </c>
      <c r="P93" s="13">
        <f t="shared" si="16"/>
        <v>50109.26922940145</v>
      </c>
      <c r="Q93" s="13">
        <f t="shared" si="16"/>
        <v>105568.44244252489</v>
      </c>
      <c r="R93" s="13">
        <f t="shared" si="16"/>
        <v>168447.4463848158</v>
      </c>
      <c r="S93" s="13">
        <f t="shared" si="16"/>
        <v>188390.0329271031</v>
      </c>
      <c r="T93" s="13">
        <f t="shared" si="16"/>
        <v>302664.66899947653</v>
      </c>
      <c r="U93" s="13">
        <f t="shared" si="16"/>
        <v>157752.97231218536</v>
      </c>
      <c r="V93" s="13">
        <f t="shared" si="16"/>
        <v>152033.93609390146</v>
      </c>
      <c r="W93" s="13">
        <f t="shared" si="16"/>
        <v>201300.73935911607</v>
      </c>
      <c r="X93" s="13">
        <f t="shared" si="16"/>
        <v>204329.40757196982</v>
      </c>
      <c r="Y93" s="13">
        <f t="shared" si="16"/>
        <v>138706.832</v>
      </c>
      <c r="Z93" s="13">
        <f t="shared" si="16"/>
        <v>147373.51226881606</v>
      </c>
      <c r="AA93" s="13">
        <f t="shared" si="16"/>
        <v>184440.9270739467</v>
      </c>
      <c r="AB93" s="13">
        <f t="shared" si="16"/>
        <v>199872.17235214973</v>
      </c>
      <c r="AC93" s="13">
        <f>AC10/AC$84*100</f>
        <v>197253.6041908047</v>
      </c>
    </row>
    <row r="94" spans="1:29" ht="15" customHeight="1">
      <c r="A94" s="16" t="s">
        <v>6</v>
      </c>
      <c r="B94" s="13">
        <f t="shared" si="16"/>
        <v>361774.2157883105</v>
      </c>
      <c r="C94" s="13">
        <f t="shared" si="16"/>
        <v>305832.06030726846</v>
      </c>
      <c r="D94" s="13">
        <f t="shared" si="16"/>
        <v>439617.87322834355</v>
      </c>
      <c r="E94" s="13">
        <f t="shared" si="16"/>
        <v>607018.8814578898</v>
      </c>
      <c r="F94" s="13">
        <f t="shared" si="16"/>
        <v>337549.52035197563</v>
      </c>
      <c r="G94" s="13">
        <f t="shared" si="16"/>
        <v>706893.2445234344</v>
      </c>
      <c r="H94" s="13">
        <f t="shared" si="16"/>
        <v>475333.14274262654</v>
      </c>
      <c r="I94" s="13">
        <f t="shared" si="16"/>
        <v>324912.71177617385</v>
      </c>
      <c r="J94" s="13">
        <f t="shared" si="16"/>
        <v>69342.755492252</v>
      </c>
      <c r="K94" s="13">
        <f t="shared" si="16"/>
        <v>212692.94210738604</v>
      </c>
      <c r="L94" s="13">
        <f t="shared" si="16"/>
        <v>127230.71395687078</v>
      </c>
      <c r="M94" s="13">
        <f t="shared" si="16"/>
        <v>146955.916454825</v>
      </c>
      <c r="N94" s="13">
        <f t="shared" si="16"/>
        <v>204213.62045888606</v>
      </c>
      <c r="O94" s="13">
        <f t="shared" si="16"/>
        <v>140348.114159516</v>
      </c>
      <c r="P94" s="13">
        <f t="shared" si="16"/>
        <v>370592.81017024</v>
      </c>
      <c r="Q94" s="13">
        <f t="shared" si="16"/>
        <v>1107370.1490711614</v>
      </c>
      <c r="R94" s="13">
        <f t="shared" si="16"/>
        <v>84710.95573612183</v>
      </c>
      <c r="S94" s="13">
        <f t="shared" si="16"/>
        <v>89441.52502468383</v>
      </c>
      <c r="T94" s="13">
        <f t="shared" si="16"/>
        <v>81452.57249942268</v>
      </c>
      <c r="U94" s="13">
        <f t="shared" si="16"/>
        <v>80692.4105853693</v>
      </c>
      <c r="V94" s="13">
        <f t="shared" si="16"/>
        <v>86166.60985392485</v>
      </c>
      <c r="W94" s="13">
        <f t="shared" si="16"/>
        <v>101843.05287801281</v>
      </c>
      <c r="X94" s="13">
        <f t="shared" si="16"/>
        <v>106503.1626013129</v>
      </c>
      <c r="Y94" s="13">
        <f t="shared" si="16"/>
        <v>108717.36000000002</v>
      </c>
      <c r="Z94" s="13">
        <f t="shared" si="16"/>
        <v>104454.29255245686</v>
      </c>
      <c r="AA94" s="13">
        <f t="shared" si="16"/>
        <v>219875.2420595198</v>
      </c>
      <c r="AB94" s="13">
        <f t="shared" si="16"/>
        <v>252229.43250228677</v>
      </c>
      <c r="AC94" s="13">
        <f>AC11/AC$84*100</f>
        <v>284652.4256074838</v>
      </c>
    </row>
    <row r="95" spans="1:29" ht="15" customHeight="1">
      <c r="A95" s="16" t="s">
        <v>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>
        <f>Q12/Q$84*100</f>
        <v>17730.761545677004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customHeight="1">
      <c r="A96" s="16" t="s">
        <v>8</v>
      </c>
      <c r="B96" s="13">
        <f aca="true" t="shared" si="17" ref="B96:P98">B13/B$84*100</f>
        <v>1939347.0256193038</v>
      </c>
      <c r="C96" s="13">
        <f t="shared" si="17"/>
        <v>2253499.3917377675</v>
      </c>
      <c r="D96" s="13">
        <f t="shared" si="17"/>
        <v>1990675.6703140591</v>
      </c>
      <c r="E96" s="13">
        <f t="shared" si="17"/>
        <v>2456241.9116354147</v>
      </c>
      <c r="F96" s="13">
        <f t="shared" si="17"/>
        <v>2842178.092427785</v>
      </c>
      <c r="G96" s="13">
        <f t="shared" si="17"/>
        <v>2251102.194556152</v>
      </c>
      <c r="H96" s="13">
        <f t="shared" si="17"/>
        <v>2152095.2136042104</v>
      </c>
      <c r="I96" s="13">
        <f t="shared" si="17"/>
        <v>2531706.852796386</v>
      </c>
      <c r="J96" s="13">
        <f t="shared" si="17"/>
        <v>3445257.417495318</v>
      </c>
      <c r="K96" s="13">
        <f t="shared" si="17"/>
        <v>3443089.673590532</v>
      </c>
      <c r="L96" s="13">
        <f t="shared" si="17"/>
        <v>3717346.636394364</v>
      </c>
      <c r="M96" s="13">
        <f t="shared" si="17"/>
        <v>3792690.1766309906</v>
      </c>
      <c r="N96" s="13">
        <f t="shared" si="17"/>
        <v>4343022.846362362</v>
      </c>
      <c r="O96" s="13">
        <f t="shared" si="17"/>
        <v>3807899.5337211736</v>
      </c>
      <c r="P96" s="13">
        <f t="shared" si="17"/>
        <v>4024119.3705646195</v>
      </c>
      <c r="Q96" s="13">
        <f>Q13/Q$84*100</f>
        <v>3477611.995759609</v>
      </c>
      <c r="R96" s="13">
        <f aca="true" t="shared" si="18" ref="R96:AB97">R13/R$84*100</f>
        <v>3839748.1724018594</v>
      </c>
      <c r="S96" s="13">
        <f t="shared" si="18"/>
        <v>4168434.44753652</v>
      </c>
      <c r="T96" s="13">
        <f t="shared" si="18"/>
        <v>4544910.765340123</v>
      </c>
      <c r="U96" s="13">
        <f t="shared" si="18"/>
        <v>4861934.596368642</v>
      </c>
      <c r="V96" s="13">
        <f t="shared" si="18"/>
        <v>5453639.140372243</v>
      </c>
      <c r="W96" s="13">
        <f t="shared" si="18"/>
        <v>6115063.241777912</v>
      </c>
      <c r="X96" s="13">
        <f t="shared" si="18"/>
        <v>5413335.238297612</v>
      </c>
      <c r="Y96" s="13">
        <f t="shared" si="18"/>
        <v>5670084.039</v>
      </c>
      <c r="Z96" s="13">
        <f t="shared" si="18"/>
        <v>5522851.904152401</v>
      </c>
      <c r="AA96" s="13">
        <f t="shared" si="18"/>
        <v>5961435.928357053</v>
      </c>
      <c r="AB96" s="13">
        <f t="shared" si="18"/>
        <v>6480602.483657467</v>
      </c>
      <c r="AC96" s="13">
        <f>AC13/AC$84*100</f>
        <v>6575306.776761737</v>
      </c>
    </row>
    <row r="97" spans="1:29" ht="15" customHeight="1">
      <c r="A97" s="16" t="s">
        <v>9</v>
      </c>
      <c r="B97" s="13">
        <f>B14/B$84*100</f>
        <v>692200.3145176808</v>
      </c>
      <c r="C97" s="13">
        <f>C14/C$84*100</f>
        <v>312538.9037350595</v>
      </c>
      <c r="D97" s="13">
        <f>D14/D$84*100</f>
        <v>179730.99140444497</v>
      </c>
      <c r="E97" s="13"/>
      <c r="F97" s="13"/>
      <c r="G97" s="13"/>
      <c r="H97" s="13">
        <f>H14/H$84*100</f>
        <v>749653.2153394473</v>
      </c>
      <c r="I97" s="13">
        <f>I14/I$84*100</f>
        <v>565983.8776883992</v>
      </c>
      <c r="J97" s="13">
        <f>J14/J$84*100</f>
        <v>369423.8224031158</v>
      </c>
      <c r="K97" s="13">
        <f>K14/K$84*100</f>
        <v>553209.8662145833</v>
      </c>
      <c r="L97" s="13"/>
      <c r="M97" s="13">
        <f t="shared" si="17"/>
        <v>814567.0469913547</v>
      </c>
      <c r="N97" s="13">
        <f t="shared" si="17"/>
        <v>1528057.791362339</v>
      </c>
      <c r="O97" s="13">
        <f t="shared" si="17"/>
        <v>1312425.1731994823</v>
      </c>
      <c r="P97" s="13">
        <f t="shared" si="17"/>
        <v>1432032.312485306</v>
      </c>
      <c r="Q97" s="13">
        <f>Q14/Q$84*100</f>
        <v>904763.7300552616</v>
      </c>
      <c r="R97" s="13"/>
      <c r="S97" s="13"/>
      <c r="T97" s="13">
        <f t="shared" si="18"/>
        <v>360151.9168500032</v>
      </c>
      <c r="U97" s="13">
        <f t="shared" si="18"/>
        <v>152958.79003375952</v>
      </c>
      <c r="V97" s="13">
        <f t="shared" si="18"/>
        <v>184388.59260408132</v>
      </c>
      <c r="W97" s="13">
        <f t="shared" si="18"/>
        <v>174114.75917772655</v>
      </c>
      <c r="X97" s="13">
        <f t="shared" si="18"/>
        <v>412558.5136372932</v>
      </c>
      <c r="Y97" s="13">
        <f t="shared" si="18"/>
        <v>635559.695</v>
      </c>
      <c r="Z97" s="13">
        <f t="shared" si="18"/>
        <v>795117.4876204134</v>
      </c>
      <c r="AA97" s="13"/>
      <c r="AB97" s="13">
        <f>AB14/AB$84*100</f>
        <v>1314068.644891418</v>
      </c>
      <c r="AC97" s="13">
        <f>AC14/AC$84*100</f>
        <v>729497.3179782055</v>
      </c>
    </row>
    <row r="98" spans="1:29" ht="15" customHeight="1">
      <c r="A98" s="16" t="s">
        <v>10</v>
      </c>
      <c r="B98" s="13"/>
      <c r="C98" s="13"/>
      <c r="D98" s="13"/>
      <c r="E98" s="13"/>
      <c r="F98" s="13"/>
      <c r="G98" s="13"/>
      <c r="H98" s="13"/>
      <c r="I98" s="13"/>
      <c r="J98" s="13"/>
      <c r="K98" s="13">
        <f>K15/K$84*100</f>
        <v>16835.29970066652</v>
      </c>
      <c r="L98" s="13">
        <f>L15/L$84*100</f>
        <v>30932.7861703285</v>
      </c>
      <c r="M98" s="13">
        <f t="shared" si="17"/>
        <v>84179.08490348424</v>
      </c>
      <c r="N98" s="13">
        <f t="shared" si="17"/>
        <v>119321.62354897207</v>
      </c>
      <c r="O98" s="13">
        <f t="shared" si="17"/>
        <v>3058499.024149527</v>
      </c>
      <c r="P98" s="13">
        <f t="shared" si="17"/>
        <v>3318948.4919891967</v>
      </c>
      <c r="Q98" s="13"/>
      <c r="R98" s="13"/>
      <c r="S98" s="13">
        <f>S15/S$84*100</f>
        <v>878291.2298514073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5" customHeight="1">
      <c r="A99" s="16" t="s">
        <v>11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f>Q16/Q$84*100</f>
        <v>2719313.3100189734</v>
      </c>
      <c r="R99" s="13">
        <f>R16/R$84*100</f>
        <v>3275836.015461503</v>
      </c>
      <c r="S99" s="13">
        <f>S16/S$84*100</f>
        <v>3447596.311540776</v>
      </c>
      <c r="T99" s="13">
        <f aca="true" t="shared" si="19" ref="T99:AB99">T16/T$84*100</f>
        <v>4859704.714078437</v>
      </c>
      <c r="U99" s="13">
        <f t="shared" si="19"/>
        <v>5900159.02698356</v>
      </c>
      <c r="V99" s="13">
        <f t="shared" si="19"/>
        <v>6524575.470365252</v>
      </c>
      <c r="W99" s="13">
        <f t="shared" si="19"/>
        <v>7109930.240976753</v>
      </c>
      <c r="X99" s="13">
        <f t="shared" si="19"/>
        <v>7335787.59233443</v>
      </c>
      <c r="Y99" s="13">
        <f t="shared" si="19"/>
        <v>7999696.673</v>
      </c>
      <c r="Z99" s="13">
        <f t="shared" si="19"/>
        <v>7842149.0168789355</v>
      </c>
      <c r="AA99" s="13">
        <f t="shared" si="19"/>
        <v>8774798.632358555</v>
      </c>
      <c r="AB99" s="13">
        <f t="shared" si="19"/>
        <v>9720180.643772801</v>
      </c>
      <c r="AC99" s="13">
        <f>AC16/AC$84*100</f>
        <v>9750584.130987413</v>
      </c>
    </row>
    <row r="100" spans="1:29" ht="15" customHeight="1">
      <c r="A100" s="16" t="s">
        <v>12</v>
      </c>
      <c r="B100" s="13">
        <f aca="true" t="shared" si="20" ref="B100:J100">B17/B$84*100</f>
        <v>554099.150176944</v>
      </c>
      <c r="C100" s="13">
        <f t="shared" si="20"/>
        <v>620383.0170706653</v>
      </c>
      <c r="D100" s="13">
        <f t="shared" si="20"/>
        <v>538366.6248275673</v>
      </c>
      <c r="E100" s="13">
        <f t="shared" si="20"/>
        <v>586171.3203117292</v>
      </c>
      <c r="F100" s="13">
        <f t="shared" si="20"/>
        <v>644210.3376874061</v>
      </c>
      <c r="G100" s="13">
        <f t="shared" si="20"/>
        <v>571562.4113499462</v>
      </c>
      <c r="H100" s="13">
        <f t="shared" si="20"/>
        <v>555201.0960824918</v>
      </c>
      <c r="I100" s="13">
        <f t="shared" si="20"/>
        <v>623830.6964308379</v>
      </c>
      <c r="J100" s="13">
        <f t="shared" si="20"/>
        <v>18774.346286826934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5" customHeight="1">
      <c r="A101" s="16" t="s">
        <v>13</v>
      </c>
      <c r="B101" s="13"/>
      <c r="C101" s="13"/>
      <c r="D101" s="13"/>
      <c r="E101" s="13"/>
      <c r="F101" s="13">
        <f>F18/F$84*100</f>
        <v>365794.5956328705</v>
      </c>
      <c r="G101" s="13">
        <f>G18/G$84*100</f>
        <v>361466.5518183067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s="10" customFormat="1" ht="15" customHeight="1">
      <c r="A103" s="7" t="s">
        <v>14</v>
      </c>
      <c r="B103" s="8">
        <f aca="true" t="shared" si="21" ref="B103:W104">B20/B$84*100</f>
        <v>4516670.595708392</v>
      </c>
      <c r="C103" s="8">
        <f t="shared" si="21"/>
        <v>4087821.0692386</v>
      </c>
      <c r="D103" s="8">
        <f t="shared" si="21"/>
        <v>3675188.893201236</v>
      </c>
      <c r="E103" s="8">
        <f t="shared" si="21"/>
        <v>4319880.808562944</v>
      </c>
      <c r="F103" s="8">
        <f t="shared" si="21"/>
        <v>4872345.05510531</v>
      </c>
      <c r="G103" s="8">
        <f t="shared" si="21"/>
        <v>4202793.685666297</v>
      </c>
      <c r="H103" s="8">
        <f t="shared" si="21"/>
        <v>4478908.032768203</v>
      </c>
      <c r="I103" s="8">
        <f t="shared" si="21"/>
        <v>4355164.277745123</v>
      </c>
      <c r="J103" s="8">
        <f t="shared" si="21"/>
        <v>4202549.660863225</v>
      </c>
      <c r="K103" s="8">
        <f t="shared" si="21"/>
        <v>4628153.091835894</v>
      </c>
      <c r="L103" s="8">
        <f t="shared" si="21"/>
        <v>4448686.525343712</v>
      </c>
      <c r="M103" s="8">
        <f t="shared" si="21"/>
        <v>5751132.084874541</v>
      </c>
      <c r="N103" s="8">
        <f t="shared" si="21"/>
        <v>7022675.783938032</v>
      </c>
      <c r="O103" s="8">
        <f t="shared" si="21"/>
        <v>9000772.00927223</v>
      </c>
      <c r="P103" s="8">
        <f t="shared" si="21"/>
        <v>9794214.406203602</v>
      </c>
      <c r="Q103" s="8">
        <f t="shared" si="21"/>
        <v>8801451.522322807</v>
      </c>
      <c r="R103" s="8">
        <f t="shared" si="21"/>
        <v>7897956.584393384</v>
      </c>
      <c r="S103" s="8">
        <f t="shared" si="21"/>
        <v>9375003.004253447</v>
      </c>
      <c r="T103" s="8">
        <f t="shared" si="21"/>
        <v>10779704.894756941</v>
      </c>
      <c r="U103" s="8">
        <f t="shared" si="21"/>
        <v>11781511.344902307</v>
      </c>
      <c r="V103" s="8">
        <f t="shared" si="21"/>
        <v>13096907.305944297</v>
      </c>
      <c r="W103" s="8">
        <f t="shared" si="21"/>
        <v>14504394.357099323</v>
      </c>
      <c r="X103" s="8">
        <f aca="true" t="shared" si="22" ref="X103:AC103">X104+X108+X111+X114+X115+X116+X117+X118</f>
        <v>14295018.087054145</v>
      </c>
      <c r="Y103" s="8">
        <f t="shared" si="22"/>
        <v>15419067.431</v>
      </c>
      <c r="Z103" s="8">
        <f t="shared" si="22"/>
        <v>15322691.771022655</v>
      </c>
      <c r="AA103" s="8">
        <f t="shared" si="22"/>
        <v>15995676.392314095</v>
      </c>
      <c r="AB103" s="8">
        <f t="shared" si="22"/>
        <v>18943791.594773624</v>
      </c>
      <c r="AC103" s="8">
        <f t="shared" si="22"/>
        <v>18549710.884465385</v>
      </c>
    </row>
    <row r="104" spans="1:29" ht="15" customHeight="1">
      <c r="A104" s="16" t="s">
        <v>31</v>
      </c>
      <c r="B104" s="13">
        <f t="shared" si="21"/>
        <v>1629254.840657895</v>
      </c>
      <c r="C104" s="13">
        <f t="shared" si="21"/>
        <v>2201186.013000998</v>
      </c>
      <c r="D104" s="13">
        <f t="shared" si="21"/>
        <v>2015879.32657997</v>
      </c>
      <c r="E104" s="13">
        <f t="shared" si="21"/>
        <v>1696414.842627475</v>
      </c>
      <c r="F104" s="13">
        <f t="shared" si="21"/>
        <v>1529547.3525264913</v>
      </c>
      <c r="G104" s="13">
        <f t="shared" si="21"/>
        <v>1408878.1168592293</v>
      </c>
      <c r="H104" s="13">
        <f t="shared" si="21"/>
        <v>1838874.384949874</v>
      </c>
      <c r="I104" s="13">
        <f t="shared" si="21"/>
        <v>1895969.0321824222</v>
      </c>
      <c r="J104" s="13">
        <f t="shared" si="21"/>
        <v>1720730.0000721924</v>
      </c>
      <c r="K104" s="13">
        <f t="shared" si="21"/>
        <v>1847246.419363342</v>
      </c>
      <c r="L104" s="13">
        <f t="shared" si="21"/>
        <v>1883428.5539799656</v>
      </c>
      <c r="M104" s="13">
        <f t="shared" si="21"/>
        <v>2043957.0428148105</v>
      </c>
      <c r="N104" s="13">
        <f t="shared" si="21"/>
        <v>2471617.630406832</v>
      </c>
      <c r="O104" s="13">
        <f t="shared" si="21"/>
        <v>2531800.862035904</v>
      </c>
      <c r="P104" s="13">
        <f t="shared" si="21"/>
        <v>2457797.3817373235</v>
      </c>
      <c r="Q104" s="13">
        <f t="shared" si="21"/>
        <v>2193353.86381094</v>
      </c>
      <c r="R104" s="13">
        <f t="shared" si="21"/>
        <v>2036166.880224711</v>
      </c>
      <c r="S104" s="13">
        <f t="shared" si="21"/>
        <v>2242089.3058553105</v>
      </c>
      <c r="T104" s="13">
        <f t="shared" si="21"/>
        <v>2410393.6050299043</v>
      </c>
      <c r="U104" s="13">
        <f t="shared" si="21"/>
        <v>2309377.715940505</v>
      </c>
      <c r="V104" s="13">
        <f t="shared" si="21"/>
        <v>2582858.640555109</v>
      </c>
      <c r="W104" s="13">
        <f t="shared" si="21"/>
        <v>2837301.2160320943</v>
      </c>
      <c r="X104" s="13">
        <f aca="true" t="shared" si="23" ref="X104:AC104">SUM(X105:X107)</f>
        <v>2876418.007142228</v>
      </c>
      <c r="Y104" s="13">
        <f t="shared" si="23"/>
        <v>2905969.3589999997</v>
      </c>
      <c r="Z104" s="13">
        <f t="shared" si="23"/>
        <v>2806193.8032668415</v>
      </c>
      <c r="AA104" s="13">
        <f t="shared" si="23"/>
        <v>2930336.3585259626</v>
      </c>
      <c r="AB104" s="13">
        <f t="shared" si="23"/>
        <v>3173080.352419644</v>
      </c>
      <c r="AC104" s="13">
        <f t="shared" si="23"/>
        <v>3239187.8927418864</v>
      </c>
    </row>
    <row r="105" spans="1:29" ht="15" customHeight="1">
      <c r="A105" s="18" t="s">
        <v>23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24" ref="X105:AC107">X22/X$84*100</f>
        <v>2359920.993303886</v>
      </c>
      <c r="Y105" s="13">
        <f t="shared" si="24"/>
        <v>2401083.402</v>
      </c>
      <c r="Z105" s="13">
        <f t="shared" si="24"/>
        <v>2233372.399638295</v>
      </c>
      <c r="AA105" s="13">
        <f t="shared" si="24"/>
        <v>2342360.5904598148</v>
      </c>
      <c r="AB105" s="13">
        <f t="shared" si="24"/>
        <v>2531898.341846013</v>
      </c>
      <c r="AC105" s="13">
        <f t="shared" si="24"/>
        <v>2560170.005439418</v>
      </c>
    </row>
    <row r="106" spans="1:29" ht="15" customHeight="1">
      <c r="A106" s="18" t="s">
        <v>24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24"/>
        <v>54740.637972210076</v>
      </c>
      <c r="Y106" s="13">
        <f t="shared" si="24"/>
        <v>84377.724</v>
      </c>
      <c r="Z106" s="13">
        <f t="shared" si="24"/>
        <v>181822.75261809837</v>
      </c>
      <c r="AA106" s="13">
        <f t="shared" si="24"/>
        <v>188540.12364216783</v>
      </c>
      <c r="AB106" s="13">
        <f t="shared" si="24"/>
        <v>211156.0419664726</v>
      </c>
      <c r="AC106" s="13">
        <f t="shared" si="24"/>
        <v>110167.75757138223</v>
      </c>
    </row>
    <row r="107" spans="1:29" ht="15" customHeight="1">
      <c r="A107" s="18" t="s">
        <v>25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24"/>
        <v>461756.37586613186</v>
      </c>
      <c r="Y107" s="13">
        <f t="shared" si="24"/>
        <v>420508.233</v>
      </c>
      <c r="Z107" s="13">
        <f t="shared" si="24"/>
        <v>390998.651010448</v>
      </c>
      <c r="AA107" s="13">
        <f t="shared" si="24"/>
        <v>399435.64442398</v>
      </c>
      <c r="AB107" s="13">
        <f t="shared" si="24"/>
        <v>430025.9686071584</v>
      </c>
      <c r="AC107" s="13">
        <f t="shared" si="24"/>
        <v>568850.1297310861</v>
      </c>
    </row>
    <row r="108" spans="1:29" ht="15" customHeight="1">
      <c r="A108" s="16" t="s">
        <v>15</v>
      </c>
      <c r="B108" s="13">
        <f aca="true" t="shared" si="25" ref="B108:W108">B25/B$84*100</f>
        <v>1801245.861278567</v>
      </c>
      <c r="C108" s="13">
        <f t="shared" si="25"/>
        <v>474844.51468760107</v>
      </c>
      <c r="D108" s="13">
        <f t="shared" si="25"/>
        <v>355743.4105729359</v>
      </c>
      <c r="E108" s="13">
        <f t="shared" si="25"/>
        <v>955882.8568080033</v>
      </c>
      <c r="F108" s="13">
        <f t="shared" si="25"/>
        <v>2255292.7351134266</v>
      </c>
      <c r="G108" s="13">
        <f t="shared" si="25"/>
        <v>1402655.0021213293</v>
      </c>
      <c r="H108" s="13">
        <f t="shared" si="25"/>
        <v>1353312.3581443152</v>
      </c>
      <c r="I108" s="13">
        <f t="shared" si="25"/>
        <v>1023328.6079824622</v>
      </c>
      <c r="J108" s="13">
        <f t="shared" si="25"/>
        <v>755728.6009292878</v>
      </c>
      <c r="K108" s="13">
        <f t="shared" si="25"/>
        <v>1151940.461748535</v>
      </c>
      <c r="L108" s="13">
        <f t="shared" si="25"/>
        <v>1050593.2955188707</v>
      </c>
      <c r="M108" s="13">
        <f t="shared" si="25"/>
        <v>2008357.1269271914</v>
      </c>
      <c r="N108" s="13">
        <f t="shared" si="25"/>
        <v>2522031.0556046804</v>
      </c>
      <c r="O108" s="13">
        <f t="shared" si="25"/>
        <v>1477561.9046336</v>
      </c>
      <c r="P108" s="13">
        <f t="shared" si="25"/>
        <v>1176416.0783808185</v>
      </c>
      <c r="Q108" s="13">
        <f t="shared" si="25"/>
        <v>542800.8114290542</v>
      </c>
      <c r="R108" s="13">
        <f t="shared" si="25"/>
        <v>627990.1808557394</v>
      </c>
      <c r="S108" s="13">
        <f t="shared" si="25"/>
        <v>448036.7573189667</v>
      </c>
      <c r="T108" s="13">
        <f t="shared" si="25"/>
        <v>641029.709879378</v>
      </c>
      <c r="U108" s="13">
        <f t="shared" si="25"/>
        <v>1134054.826793202</v>
      </c>
      <c r="V108" s="13">
        <f t="shared" si="25"/>
        <v>884929.3033950642</v>
      </c>
      <c r="W108" s="13">
        <f t="shared" si="25"/>
        <v>902825.3153310209</v>
      </c>
      <c r="X108" s="13">
        <f aca="true" t="shared" si="26" ref="X108:AC108">SUM(X109:X110)</f>
        <v>871010.0461027216</v>
      </c>
      <c r="Y108" s="13">
        <f t="shared" si="26"/>
        <v>420827.12200000003</v>
      </c>
      <c r="Z108" s="13">
        <f t="shared" si="26"/>
        <v>1219605.7183007111</v>
      </c>
      <c r="AA108" s="13">
        <f t="shared" si="26"/>
        <v>2501016.3074687934</v>
      </c>
      <c r="AB108" s="13">
        <f t="shared" si="26"/>
        <v>3052747.0864011087</v>
      </c>
      <c r="AC108" s="13">
        <f t="shared" si="26"/>
        <v>2604315.961450048</v>
      </c>
    </row>
    <row r="109" spans="1:29" ht="15" customHeight="1">
      <c r="A109" s="19" t="s">
        <v>26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aca="true" t="shared" si="27" ref="X109:AA110">X26/X$84*100</f>
        <v>50633.34003479426</v>
      </c>
      <c r="Y109" s="13">
        <f t="shared" si="27"/>
        <v>48538.645</v>
      </c>
      <c r="Z109" s="13">
        <f t="shared" si="27"/>
        <v>59845.893097844615</v>
      </c>
      <c r="AA109" s="13">
        <f t="shared" si="27"/>
        <v>79352.64049238703</v>
      </c>
      <c r="AB109" s="13">
        <f>AB26/AB$84*100</f>
        <v>63932.89237334285</v>
      </c>
      <c r="AC109" s="13">
        <f>AC26/AC$84*100</f>
        <v>72425.08823790784</v>
      </c>
    </row>
    <row r="110" spans="1:29" ht="15" customHeight="1">
      <c r="A110" s="19" t="s">
        <v>27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27"/>
        <v>820376.7060679273</v>
      </c>
      <c r="Y110" s="13">
        <f t="shared" si="27"/>
        <v>372288.477</v>
      </c>
      <c r="Z110" s="13">
        <f t="shared" si="27"/>
        <v>1159759.8252028665</v>
      </c>
      <c r="AA110" s="13">
        <f t="shared" si="27"/>
        <v>2421663.6669764062</v>
      </c>
      <c r="AB110" s="13">
        <f>AB27/AB$84*100</f>
        <v>2988814.1940277657</v>
      </c>
      <c r="AC110" s="13">
        <f>AC27/AC$84*100</f>
        <v>2531890.87321214</v>
      </c>
    </row>
    <row r="111" spans="1:29" ht="15" customHeight="1">
      <c r="A111" s="16" t="s">
        <v>16</v>
      </c>
      <c r="B111" s="13">
        <f aca="true" t="shared" si="28" ref="B111:W111">B28/B$84*100</f>
        <v>848940.8998123822</v>
      </c>
      <c r="C111" s="13">
        <f t="shared" si="28"/>
        <v>937616.7112051784</v>
      </c>
      <c r="D111" s="13">
        <f t="shared" si="28"/>
        <v>927577.1855240895</v>
      </c>
      <c r="E111" s="13">
        <f t="shared" si="28"/>
        <v>773799.3706271749</v>
      </c>
      <c r="F111" s="13">
        <f t="shared" si="28"/>
        <v>932504.899175161</v>
      </c>
      <c r="G111" s="13">
        <f t="shared" si="28"/>
        <v>1109642.712419923</v>
      </c>
      <c r="H111" s="13">
        <f t="shared" si="28"/>
        <v>321176.62736994994</v>
      </c>
      <c r="I111" s="13">
        <f t="shared" si="28"/>
        <v>1031387.8284798382</v>
      </c>
      <c r="J111" s="13">
        <f t="shared" si="28"/>
        <v>1084870.0157470135</v>
      </c>
      <c r="K111" s="13">
        <f t="shared" si="28"/>
        <v>1132994.8867772643</v>
      </c>
      <c r="L111" s="13">
        <f t="shared" si="28"/>
        <v>1126991.0053191865</v>
      </c>
      <c r="M111" s="13">
        <f t="shared" si="28"/>
        <v>1367466.989746158</v>
      </c>
      <c r="N111" s="13">
        <f t="shared" si="28"/>
        <v>1590606.3162696771</v>
      </c>
      <c r="O111" s="13">
        <f t="shared" si="28"/>
        <v>4522280.6549097365</v>
      </c>
      <c r="P111" s="13">
        <f t="shared" si="28"/>
        <v>5066502.932870788</v>
      </c>
      <c r="Q111" s="13">
        <f t="shared" si="28"/>
        <v>4342781.76335975</v>
      </c>
      <c r="R111" s="13">
        <f t="shared" si="28"/>
        <v>4408827.117896767</v>
      </c>
      <c r="S111" s="13">
        <f t="shared" si="28"/>
        <v>6118204.869973058</v>
      </c>
      <c r="T111" s="13">
        <f t="shared" si="28"/>
        <v>7194900.144812428</v>
      </c>
      <c r="U111" s="13">
        <f t="shared" si="28"/>
        <v>8127360.176716633</v>
      </c>
      <c r="V111" s="13">
        <f t="shared" si="28"/>
        <v>9323872.745162612</v>
      </c>
      <c r="W111" s="13">
        <f t="shared" si="28"/>
        <v>10235223.69584495</v>
      </c>
      <c r="X111" s="13">
        <f aca="true" t="shared" si="29" ref="X111:AC111">SUM(X112:X113)</f>
        <v>10220482.502543852</v>
      </c>
      <c r="Y111" s="13">
        <f t="shared" si="29"/>
        <v>10848129.481</v>
      </c>
      <c r="Z111" s="13">
        <f t="shared" si="29"/>
        <v>10281846.83802518</v>
      </c>
      <c r="AA111" s="13">
        <f t="shared" si="29"/>
        <v>10296868.172794316</v>
      </c>
      <c r="AB111" s="13">
        <f t="shared" si="29"/>
        <v>11175637.186079692</v>
      </c>
      <c r="AC111" s="13">
        <f t="shared" si="29"/>
        <v>11746417.258934105</v>
      </c>
    </row>
    <row r="112" spans="1:29" ht="15" customHeight="1">
      <c r="A112" s="18" t="s">
        <v>28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aca="true" t="shared" si="30" ref="X112:AA115">X29/X$84*100</f>
        <v>8104658.148490431</v>
      </c>
      <c r="Y112" s="13">
        <f t="shared" si="30"/>
        <v>8725627.494</v>
      </c>
      <c r="Z112" s="13">
        <f t="shared" si="30"/>
        <v>8205077.291847088</v>
      </c>
      <c r="AA112" s="13">
        <f t="shared" si="30"/>
        <v>8085500.970930471</v>
      </c>
      <c r="AB112" s="13">
        <f aca="true" t="shared" si="31" ref="AB112:AC115">AB29/AB$84*100</f>
        <v>8860294.465833465</v>
      </c>
      <c r="AC112" s="13">
        <f t="shared" si="31"/>
        <v>9284385.174962925</v>
      </c>
    </row>
    <row r="113" spans="1:29" ht="15" customHeight="1">
      <c r="A113" s="18" t="s">
        <v>29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30"/>
        <v>2115824.354053421</v>
      </c>
      <c r="Y113" s="13">
        <f t="shared" si="30"/>
        <v>2122501.987</v>
      </c>
      <c r="Z113" s="13">
        <f t="shared" si="30"/>
        <v>2076769.5461780925</v>
      </c>
      <c r="AA113" s="13">
        <f t="shared" si="30"/>
        <v>2211367.201863844</v>
      </c>
      <c r="AB113" s="13">
        <f t="shared" si="31"/>
        <v>2315342.7202462265</v>
      </c>
      <c r="AC113" s="13">
        <f t="shared" si="31"/>
        <v>2462032.0839711796</v>
      </c>
    </row>
    <row r="114" spans="1:29" ht="15" customHeight="1">
      <c r="A114" s="16" t="s">
        <v>17</v>
      </c>
      <c r="B114" s="13">
        <f aca="true" t="shared" si="32" ref="B114:W114">B31/B$84*100</f>
        <v>209269.86252860114</v>
      </c>
      <c r="C114" s="13">
        <f t="shared" si="32"/>
        <v>427225.9263502851</v>
      </c>
      <c r="D114" s="13">
        <f t="shared" si="32"/>
        <v>316491.8147489766</v>
      </c>
      <c r="E114" s="13">
        <f t="shared" si="32"/>
        <v>468848.3432232295</v>
      </c>
      <c r="F114" s="13">
        <f t="shared" si="32"/>
        <v>155000.0682902312</v>
      </c>
      <c r="G114" s="13">
        <f t="shared" si="32"/>
        <v>281617.8542658146</v>
      </c>
      <c r="H114" s="13">
        <f t="shared" si="32"/>
        <v>202149.61281946502</v>
      </c>
      <c r="I114" s="13">
        <f t="shared" si="32"/>
        <v>371664.741558034</v>
      </c>
      <c r="J114" s="13">
        <f t="shared" si="32"/>
        <v>600693.9849913261</v>
      </c>
      <c r="K114" s="13">
        <f t="shared" si="32"/>
        <v>466174.415002787</v>
      </c>
      <c r="L114" s="13">
        <f t="shared" si="32"/>
        <v>334670.1801183979</v>
      </c>
      <c r="M114" s="13">
        <f t="shared" si="32"/>
        <v>272637.93367406126</v>
      </c>
      <c r="N114" s="13">
        <f t="shared" si="32"/>
        <v>314446.6518709121</v>
      </c>
      <c r="O114" s="13">
        <f t="shared" si="32"/>
        <v>419309.8067223906</v>
      </c>
      <c r="P114" s="13">
        <f t="shared" si="32"/>
        <v>1044905.7806722703</v>
      </c>
      <c r="Q114" s="13">
        <f t="shared" si="32"/>
        <v>1680218.987265385</v>
      </c>
      <c r="R114" s="13">
        <f t="shared" si="32"/>
        <v>661786.102823774</v>
      </c>
      <c r="S114" s="13">
        <f t="shared" si="32"/>
        <v>333974.6073398988</v>
      </c>
      <c r="T114" s="13">
        <f t="shared" si="32"/>
        <v>533381.4350352321</v>
      </c>
      <c r="U114" s="13">
        <f t="shared" si="32"/>
        <v>210718.62545196767</v>
      </c>
      <c r="V114" s="13">
        <f t="shared" si="32"/>
        <v>223498.82059499717</v>
      </c>
      <c r="W114" s="13">
        <f t="shared" si="32"/>
        <v>259630.75187725213</v>
      </c>
      <c r="X114" s="13">
        <f t="shared" si="30"/>
        <v>241095.17943820797</v>
      </c>
      <c r="Y114" s="13">
        <f t="shared" si="30"/>
        <v>896495.222</v>
      </c>
      <c r="Z114" s="13">
        <f t="shared" si="30"/>
        <v>956565.0474064912</v>
      </c>
      <c r="AA114" s="13">
        <f t="shared" si="30"/>
        <v>189134.04287562735</v>
      </c>
      <c r="AB114" s="13">
        <f t="shared" si="31"/>
        <v>1354094.006393804</v>
      </c>
      <c r="AC114" s="13">
        <f t="shared" si="31"/>
        <v>898367.9367120974</v>
      </c>
    </row>
    <row r="115" spans="1:29" ht="15" customHeight="1">
      <c r="A115" s="16" t="s">
        <v>13</v>
      </c>
      <c r="B115" s="13"/>
      <c r="C115" s="13">
        <f>C32/C$84*100</f>
        <v>41582.42925230405</v>
      </c>
      <c r="D115" s="13">
        <f>D32/D$84*100</f>
        <v>54539.059460659155</v>
      </c>
      <c r="E115" s="13">
        <f>E32/E$84*100</f>
        <v>424935.3952770613</v>
      </c>
      <c r="F115" s="13"/>
      <c r="G115" s="13"/>
      <c r="H115" s="13"/>
      <c r="I115" s="13"/>
      <c r="J115" s="13"/>
      <c r="K115" s="13"/>
      <c r="L115" s="13">
        <f>L32/L$84*100</f>
        <v>16371.499280110547</v>
      </c>
      <c r="M115" s="13">
        <f>M32/M$84*100</f>
        <v>17547.386744208834</v>
      </c>
      <c r="N115" s="13"/>
      <c r="O115" s="13"/>
      <c r="P115" s="13"/>
      <c r="Q115" s="13"/>
      <c r="R115" s="13">
        <f>R32/R$84*100</f>
        <v>163186.30259239173</v>
      </c>
      <c r="S115" s="13">
        <f>S32/S$84*100</f>
        <v>232697.46376621287</v>
      </c>
      <c r="T115" s="13"/>
      <c r="U115" s="13"/>
      <c r="V115" s="13">
        <f>V32/V$84*100</f>
        <v>81747.79623651768</v>
      </c>
      <c r="W115" s="13">
        <f>W32/W$84*100</f>
        <v>249680.37197385976</v>
      </c>
      <c r="X115" s="13">
        <f t="shared" si="30"/>
        <v>86012.35182713589</v>
      </c>
      <c r="Y115" s="13">
        <f t="shared" si="30"/>
        <v>347646.247</v>
      </c>
      <c r="Z115" s="13">
        <f t="shared" si="30"/>
        <v>9232.874539615676</v>
      </c>
      <c r="AA115" s="13">
        <f t="shared" si="30"/>
        <v>27570.25736321642</v>
      </c>
      <c r="AB115" s="13">
        <f t="shared" si="31"/>
        <v>0</v>
      </c>
      <c r="AC115" s="13">
        <f t="shared" si="31"/>
        <v>7116.344052467636</v>
      </c>
    </row>
    <row r="116" spans="1:30" ht="15" customHeight="1">
      <c r="A116" s="16" t="s">
        <v>10</v>
      </c>
      <c r="B116" s="13">
        <f>B33/B$84*100</f>
        <v>27959.13143094672</v>
      </c>
      <c r="C116" s="13">
        <f>C33/C$84*100</f>
        <v>5365.47474223278</v>
      </c>
      <c r="D116" s="13">
        <f>D33/D$84*100</f>
        <v>4958.096314605378</v>
      </c>
      <c r="E116" s="13"/>
      <c r="F116" s="13"/>
      <c r="G116" s="13"/>
      <c r="H116" s="13">
        <f>H33/H$84*100</f>
        <v>763395.0494845987</v>
      </c>
      <c r="I116" s="13">
        <f>I33/I$84*100</f>
        <v>32814.0675423664</v>
      </c>
      <c r="J116" s="13">
        <f>J33/J$84*100</f>
        <v>40527.05912340545</v>
      </c>
      <c r="K116" s="13">
        <f>K33/K$84*100</f>
        <v>29796.908943965343</v>
      </c>
      <c r="L116" s="13">
        <f>L33/L$84*100</f>
        <v>36631.991127180496</v>
      </c>
      <c r="M116" s="13">
        <f>M33/M$84*100</f>
        <v>41165.60496811221</v>
      </c>
      <c r="N116" s="13">
        <f>N33/N$84*100</f>
        <v>123974.12978592938</v>
      </c>
      <c r="O116" s="13">
        <f>O33/O$84*100</f>
        <v>49818.780970599815</v>
      </c>
      <c r="P116" s="13">
        <f>P33/P$84*100</f>
        <v>48592.23254240149</v>
      </c>
      <c r="Q116" s="13">
        <f>Q33/Q$84*100</f>
        <v>42296.09645767671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" t="s">
        <v>34</v>
      </c>
    </row>
    <row r="117" spans="1:29" ht="15" customHeight="1">
      <c r="A117" s="16" t="s">
        <v>21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>
        <f>W34/W$84*100</f>
        <v>19733.006040142343</v>
      </c>
      <c r="X117" s="13"/>
      <c r="Y117" s="13"/>
      <c r="Z117" s="13">
        <f>Z34/Z$84*100</f>
        <v>49247.48948381607</v>
      </c>
      <c r="AA117" s="13">
        <f>AA34/AA$84*100</f>
        <v>50751.25328617836</v>
      </c>
      <c r="AB117" s="13">
        <f>AB34/AB$84*100</f>
        <v>54380.7061262694</v>
      </c>
      <c r="AC117" s="13">
        <f>AC34/AC$84*100</f>
        <v>0</v>
      </c>
    </row>
    <row r="118" spans="1:29" ht="15" customHeight="1">
      <c r="A118" s="16" t="s">
        <v>22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>
        <f>AB35/AB$84*100</f>
        <v>133852.25735310375</v>
      </c>
      <c r="AC118" s="13">
        <f>AC35/AC$84*100</f>
        <v>54305.49057477979</v>
      </c>
    </row>
    <row r="119" spans="1:29" ht="15" customHeight="1">
      <c r="A119" s="20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2" ht="15" customHeight="1">
      <c r="A120" s="36" t="s">
        <v>41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4"/>
      <c r="M120" s="24"/>
      <c r="N120" s="24"/>
      <c r="O120" s="24"/>
      <c r="P120" s="24"/>
      <c r="Q120" s="24"/>
      <c r="R120" s="24"/>
      <c r="S120" s="24"/>
      <c r="T120" s="24"/>
      <c r="U120" s="2"/>
      <c r="V120" s="2"/>
    </row>
    <row r="121" spans="1:29" ht="15" customHeight="1">
      <c r="A121" s="23" t="s">
        <v>42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4"/>
      <c r="M121" s="24"/>
      <c r="N121" s="24"/>
      <c r="O121" s="24"/>
      <c r="P121" s="24"/>
      <c r="Q121" s="24"/>
      <c r="R121" s="24"/>
      <c r="S121" s="24"/>
      <c r="T121" s="24"/>
      <c r="U121" s="2"/>
      <c r="V121" s="2"/>
      <c r="AC121" s="1" t="s">
        <v>34</v>
      </c>
    </row>
    <row r="122" s="24" customFormat="1" ht="15" customHeight="1">
      <c r="A122" s="25" t="s">
        <v>30</v>
      </c>
    </row>
    <row r="123" ht="15" customHeight="1">
      <c r="A123" s="25" t="s">
        <v>39</v>
      </c>
    </row>
    <row r="124" ht="15" customHeight="1"/>
    <row r="125" ht="15" customHeight="1"/>
    <row r="126" ht="15" customHeight="1"/>
    <row r="127" spans="1:29" ht="15" customHeight="1">
      <c r="A127" s="44" t="s">
        <v>35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ht="15" customHeight="1">
      <c r="A128" s="45" t="s">
        <v>19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5">
        <v>2006</v>
      </c>
      <c r="AC130" s="5">
        <v>2007</v>
      </c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9" s="10" customFormat="1" ht="15" customHeight="1">
      <c r="A132" s="7" t="s">
        <v>2</v>
      </c>
      <c r="B132" s="37"/>
      <c r="C132" s="26">
        <f>((C90/B90)-1)*100</f>
        <v>-9.494815204749973</v>
      </c>
      <c r="D132" s="26">
        <f aca="true" t="shared" si="33" ref="D132:AC136">((D90/C90)-1)*100</f>
        <v>-10.094183895241304</v>
      </c>
      <c r="E132" s="26">
        <f t="shared" si="33"/>
        <v>17.54173551607996</v>
      </c>
      <c r="F132" s="26">
        <f t="shared" si="33"/>
        <v>12.78887707844305</v>
      </c>
      <c r="G132" s="26">
        <f t="shared" si="33"/>
        <v>-13.741870944412039</v>
      </c>
      <c r="H132" s="26">
        <f t="shared" si="33"/>
        <v>6.569781144470621</v>
      </c>
      <c r="I132" s="26">
        <f t="shared" si="33"/>
        <v>-2.76281080383336</v>
      </c>
      <c r="J132" s="26">
        <f t="shared" si="33"/>
        <v>-3.504221819180464</v>
      </c>
      <c r="K132" s="26">
        <f t="shared" si="33"/>
        <v>10.127253167441296</v>
      </c>
      <c r="L132" s="26">
        <f t="shared" si="33"/>
        <v>-3.8777377494862986</v>
      </c>
      <c r="M132" s="26">
        <f t="shared" si="33"/>
        <v>29.277105982289697</v>
      </c>
      <c r="N132" s="26">
        <f t="shared" si="33"/>
        <v>22.10945981110841</v>
      </c>
      <c r="O132" s="26">
        <f t="shared" si="33"/>
        <v>28.167275553281446</v>
      </c>
      <c r="P132" s="26">
        <f t="shared" si="33"/>
        <v>8.815281806933628</v>
      </c>
      <c r="Q132" s="26">
        <f t="shared" si="33"/>
        <v>-10.136210837197268</v>
      </c>
      <c r="R132" s="26">
        <f t="shared" si="33"/>
        <v>-10.265304094600836</v>
      </c>
      <c r="S132" s="26">
        <f t="shared" si="33"/>
        <v>18.70162749158124</v>
      </c>
      <c r="T132" s="26">
        <f t="shared" si="33"/>
        <v>14.983482030524996</v>
      </c>
      <c r="U132" s="26">
        <f t="shared" si="33"/>
        <v>9.293458633733941</v>
      </c>
      <c r="V132" s="26">
        <f t="shared" si="33"/>
        <v>11.164907877227105</v>
      </c>
      <c r="W132" s="26">
        <f t="shared" si="33"/>
        <v>10.746713084822733</v>
      </c>
      <c r="X132" s="26">
        <f t="shared" si="33"/>
        <v>-1.443536799195566</v>
      </c>
      <c r="Y132" s="26">
        <f t="shared" si="33"/>
        <v>7.863224356209941</v>
      </c>
      <c r="Z132" s="26">
        <f t="shared" si="33"/>
        <v>-0.6250420812323743</v>
      </c>
      <c r="AA132" s="26">
        <f t="shared" si="33"/>
        <v>4.392078306790315</v>
      </c>
      <c r="AB132" s="26">
        <f t="shared" si="33"/>
        <v>18.430700460257455</v>
      </c>
      <c r="AC132" s="26">
        <f t="shared" si="33"/>
        <v>-2.0802631212272993</v>
      </c>
    </row>
    <row r="133" spans="1:29" ht="15" customHeight="1">
      <c r="A133" s="16" t="s">
        <v>3</v>
      </c>
      <c r="B133" s="35"/>
      <c r="C133" s="27">
        <f>((C91/B91)-1)*100</f>
        <v>-48.040035790600236</v>
      </c>
      <c r="D133" s="27">
        <f t="shared" si="33"/>
        <v>-15.861708256462892</v>
      </c>
      <c r="E133" s="27">
        <f t="shared" si="33"/>
        <v>-2.0085702562003593</v>
      </c>
      <c r="F133" s="27">
        <f t="shared" si="33"/>
        <v>-30.71981039185325</v>
      </c>
      <c r="G133" s="27">
        <f t="shared" si="33"/>
        <v>-48.79056202790606</v>
      </c>
      <c r="H133" s="27">
        <f t="shared" si="33"/>
        <v>-61.958211365316565</v>
      </c>
      <c r="I133" s="27">
        <f t="shared" si="33"/>
        <v>-24.161022440143796</v>
      </c>
      <c r="J133" s="27">
        <f t="shared" si="33"/>
        <v>-23.154762576444277</v>
      </c>
      <c r="K133" s="27">
        <f t="shared" si="33"/>
        <v>73.57001630939959</v>
      </c>
      <c r="L133" s="27">
        <f t="shared" si="33"/>
        <v>7.7962674236516705</v>
      </c>
      <c r="M133" s="27">
        <f t="shared" si="33"/>
        <v>232.73796343444596</v>
      </c>
      <c r="N133" s="27">
        <f t="shared" si="33"/>
        <v>26.16245397147352</v>
      </c>
      <c r="O133" s="27">
        <f t="shared" si="33"/>
        <v>10.650716230483926</v>
      </c>
      <c r="P133" s="27">
        <f t="shared" si="33"/>
        <v>-2.447789677673451</v>
      </c>
      <c r="Q133" s="27">
        <f t="shared" si="33"/>
        <v>-32.463497209575095</v>
      </c>
      <c r="R133" s="27">
        <f t="shared" si="33"/>
        <v>6.282320794848162</v>
      </c>
      <c r="S133" s="27">
        <f t="shared" si="33"/>
        <v>18.599482351372988</v>
      </c>
      <c r="T133" s="27">
        <f t="shared" si="33"/>
        <v>6.173691695110817</v>
      </c>
      <c r="U133" s="27">
        <f t="shared" si="33"/>
        <v>7.444280888077226</v>
      </c>
      <c r="V133" s="27">
        <f t="shared" si="33"/>
        <v>7.906057185555149</v>
      </c>
      <c r="W133" s="27">
        <f t="shared" si="33"/>
        <v>6.206666496279478</v>
      </c>
      <c r="X133" s="27">
        <f t="shared" si="33"/>
        <v>-1.5446802729097708</v>
      </c>
      <c r="Y133" s="27">
        <f t="shared" si="33"/>
        <v>2.9132580353014914</v>
      </c>
      <c r="Z133" s="27">
        <f t="shared" si="33"/>
        <v>2.699312034827317</v>
      </c>
      <c r="AA133" s="27">
        <f t="shared" si="33"/>
        <v>3.2622409431398935</v>
      </c>
      <c r="AB133" s="27">
        <f t="shared" si="33"/>
        <v>11.29785639821861</v>
      </c>
      <c r="AC133" s="27">
        <f t="shared" si="33"/>
        <v>6.776109227320504</v>
      </c>
    </row>
    <row r="134" spans="1:29" ht="15" customHeight="1">
      <c r="A134" s="16" t="s">
        <v>4</v>
      </c>
      <c r="B134" s="35"/>
      <c r="C134" s="27">
        <f>((C92/B92)-1)*100</f>
        <v>-23.681175955933753</v>
      </c>
      <c r="D134" s="27">
        <f t="shared" si="33"/>
        <v>5.842531411501151</v>
      </c>
      <c r="E134" s="27">
        <f t="shared" si="33"/>
        <v>-36.01887134950068</v>
      </c>
      <c r="F134" s="27">
        <f t="shared" si="33"/>
        <v>75.8247510412005</v>
      </c>
      <c r="G134" s="27">
        <f t="shared" si="33"/>
        <v>-26.613429299546386</v>
      </c>
      <c r="H134" s="27">
        <f t="shared" si="33"/>
        <v>57.83104802758952</v>
      </c>
      <c r="I134" s="27">
        <f t="shared" si="33"/>
        <v>23.131402473483533</v>
      </c>
      <c r="J134" s="27">
        <f t="shared" si="33"/>
        <v>-14.07991917087993</v>
      </c>
      <c r="K134" s="27">
        <f t="shared" si="33"/>
        <v>43.92355003507944</v>
      </c>
      <c r="L134" s="27">
        <f t="shared" si="33"/>
        <v>82.61059212111581</v>
      </c>
      <c r="M134" s="27">
        <f t="shared" si="33"/>
        <v>50.20214677153885</v>
      </c>
      <c r="N134" s="27">
        <f t="shared" si="33"/>
        <v>-17.487927253088507</v>
      </c>
      <c r="O134" s="27">
        <f t="shared" si="33"/>
        <v>-28.44803980029498</v>
      </c>
      <c r="P134" s="27">
        <f t="shared" si="33"/>
        <v>-11.689956044181727</v>
      </c>
      <c r="Q134" s="27">
        <f t="shared" si="33"/>
        <v>-15.310627721092862</v>
      </c>
      <c r="R134" s="27">
        <f t="shared" si="33"/>
        <v>15.840541224745452</v>
      </c>
      <c r="S134" s="27">
        <f t="shared" si="33"/>
        <v>11.92432731161035</v>
      </c>
      <c r="T134" s="27">
        <f t="shared" si="33"/>
        <v>3.949482441144281</v>
      </c>
      <c r="U134" s="27">
        <f t="shared" si="33"/>
        <v>-4.070897619217673</v>
      </c>
      <c r="V134" s="27">
        <f t="shared" si="33"/>
        <v>12.35339325343574</v>
      </c>
      <c r="W134" s="27">
        <f t="shared" si="33"/>
        <v>19.69622143651055</v>
      </c>
      <c r="X134" s="27">
        <f t="shared" si="33"/>
        <v>4.3297506730393565</v>
      </c>
      <c r="Y134" s="27">
        <f t="shared" si="33"/>
        <v>6.323541683957257</v>
      </c>
      <c r="Z134" s="27">
        <f t="shared" si="33"/>
        <v>6.1042789824179655</v>
      </c>
      <c r="AA134" s="27">
        <f t="shared" si="33"/>
        <v>-9.741168344784745</v>
      </c>
      <c r="AB134" s="27">
        <f t="shared" si="33"/>
        <v>15.535901413695075</v>
      </c>
      <c r="AC134" s="27">
        <f t="shared" si="33"/>
        <v>2.3025351142402117</v>
      </c>
    </row>
    <row r="135" spans="1:29" ht="15" customHeight="1">
      <c r="A135" s="16" t="s">
        <v>5</v>
      </c>
      <c r="B135" s="35"/>
      <c r="C135" s="27">
        <f>((C93/B93)-1)*100</f>
        <v>100.7973211745801</v>
      </c>
      <c r="D135" s="27">
        <f t="shared" si="33"/>
        <v>-18.254982289235965</v>
      </c>
      <c r="E135" s="27">
        <f t="shared" si="33"/>
        <v>348.09188869445126</v>
      </c>
      <c r="F135" s="27">
        <f t="shared" si="33"/>
        <v>19.04659400726687</v>
      </c>
      <c r="G135" s="27">
        <f t="shared" si="33"/>
        <v>-72.16253206996988</v>
      </c>
      <c r="H135" s="27">
        <f t="shared" si="33"/>
        <v>287.68918890319003</v>
      </c>
      <c r="I135" s="27">
        <f t="shared" si="33"/>
        <v>-81.45267011769329</v>
      </c>
      <c r="J135" s="27">
        <f t="shared" si="33"/>
        <v>47.59863687972374</v>
      </c>
      <c r="K135" s="27">
        <f t="shared" si="33"/>
        <v>3.001608920668608</v>
      </c>
      <c r="L135" s="27">
        <f t="shared" si="33"/>
        <v>-55.51899482649528</v>
      </c>
      <c r="M135" s="27">
        <f t="shared" si="33"/>
        <v>-38.972787192021684</v>
      </c>
      <c r="N135" s="27">
        <f t="shared" si="33"/>
        <v>0.4037554454661363</v>
      </c>
      <c r="O135" s="27">
        <f t="shared" si="33"/>
        <v>9.210844029423203</v>
      </c>
      <c r="P135" s="27">
        <f t="shared" si="33"/>
        <v>81.88052201110719</v>
      </c>
      <c r="Q135" s="27">
        <f t="shared" si="33"/>
        <v>110.67647576185955</v>
      </c>
      <c r="R135" s="27">
        <f t="shared" si="33"/>
        <v>59.562310940150894</v>
      </c>
      <c r="S135" s="27">
        <f t="shared" si="33"/>
        <v>11.839055426657374</v>
      </c>
      <c r="T135" s="27">
        <f t="shared" si="33"/>
        <v>60.65853606840847</v>
      </c>
      <c r="U135" s="27">
        <f t="shared" si="33"/>
        <v>-47.878629893052306</v>
      </c>
      <c r="V135" s="27">
        <f t="shared" si="33"/>
        <v>-3.6253112283464395</v>
      </c>
      <c r="W135" s="27">
        <f t="shared" si="33"/>
        <v>32.40513567627803</v>
      </c>
      <c r="X135" s="27">
        <f t="shared" si="33"/>
        <v>1.5045489760723951</v>
      </c>
      <c r="Y135" s="27">
        <f t="shared" si="33"/>
        <v>-32.116070002726325</v>
      </c>
      <c r="Z135" s="27">
        <f t="shared" si="33"/>
        <v>6.248199994082526</v>
      </c>
      <c r="AA135" s="27">
        <f t="shared" si="33"/>
        <v>25.152019677401704</v>
      </c>
      <c r="AB135" s="27">
        <f t="shared" si="33"/>
        <v>8.36649735121766</v>
      </c>
      <c r="AC135" s="27">
        <f t="shared" si="33"/>
        <v>-1.3101214293760877</v>
      </c>
    </row>
    <row r="136" spans="1:29" ht="15" customHeight="1">
      <c r="A136" s="16" t="s">
        <v>6</v>
      </c>
      <c r="B136" s="35"/>
      <c r="C136" s="27">
        <f>((C94/B94)-1)*100</f>
        <v>-15.463278763287036</v>
      </c>
      <c r="D136" s="27">
        <f t="shared" si="33"/>
        <v>43.74486206144017</v>
      </c>
      <c r="E136" s="27">
        <f t="shared" si="33"/>
        <v>38.0787539415159</v>
      </c>
      <c r="F136" s="27">
        <f t="shared" si="33"/>
        <v>-44.39225357516459</v>
      </c>
      <c r="G136" s="27">
        <f t="shared" si="33"/>
        <v>109.41912279606565</v>
      </c>
      <c r="H136" s="27">
        <f t="shared" si="33"/>
        <v>-32.757435945921166</v>
      </c>
      <c r="I136" s="27">
        <f t="shared" si="33"/>
        <v>-31.645264645032167</v>
      </c>
      <c r="J136" s="27">
        <f t="shared" si="33"/>
        <v>-78.65803553416497</v>
      </c>
      <c r="K136" s="27">
        <f t="shared" si="33"/>
        <v>206.72698337052847</v>
      </c>
      <c r="L136" s="27">
        <f t="shared" si="33"/>
        <v>-40.181036241139786</v>
      </c>
      <c r="M136" s="27">
        <f t="shared" si="33"/>
        <v>15.503491165380678</v>
      </c>
      <c r="N136" s="27">
        <f t="shared" si="33"/>
        <v>38.96250344004515</v>
      </c>
      <c r="O136" s="27">
        <f t="shared" si="33"/>
        <v>-31.273872014931527</v>
      </c>
      <c r="P136" s="27">
        <f t="shared" si="33"/>
        <v>164.0525755472809</v>
      </c>
      <c r="Q136" s="27">
        <f t="shared" si="33"/>
        <v>198.81047842306128</v>
      </c>
      <c r="R136" s="27">
        <f t="shared" si="33"/>
        <v>-92.35025832986598</v>
      </c>
      <c r="S136" s="27">
        <f t="shared" si="33"/>
        <v>5.584365383974554</v>
      </c>
      <c r="T136" s="27">
        <f t="shared" si="33"/>
        <v>-8.93203970198001</v>
      </c>
      <c r="U136" s="27">
        <f t="shared" si="33"/>
        <v>-0.9332570976303578</v>
      </c>
      <c r="V136" s="27">
        <f t="shared" si="33"/>
        <v>6.784032387734973</v>
      </c>
      <c r="W136" s="27">
        <f t="shared" si="33"/>
        <v>18.193176046572646</v>
      </c>
      <c r="X136" s="27">
        <f t="shared" si="33"/>
        <v>4.575775756527989</v>
      </c>
      <c r="Y136" s="27">
        <f t="shared" si="33"/>
        <v>2.078996852868875</v>
      </c>
      <c r="Z136" s="27">
        <f t="shared" si="33"/>
        <v>-3.921238933269866</v>
      </c>
      <c r="AA136" s="27">
        <f t="shared" si="33"/>
        <v>110.49900074628205</v>
      </c>
      <c r="AB136" s="27">
        <f t="shared" si="33"/>
        <v>14.714794689803568</v>
      </c>
      <c r="AC136" s="27">
        <f t="shared" si="33"/>
        <v>12.85456371349647</v>
      </c>
    </row>
    <row r="137" spans="1:29" ht="15" customHeight="1">
      <c r="A137" s="16" t="s">
        <v>7</v>
      </c>
      <c r="B137" s="35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>
        <f>((R95/Q95)-1)*100</f>
        <v>-100</v>
      </c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ht="15" customHeight="1">
      <c r="A138" s="16" t="s">
        <v>8</v>
      </c>
      <c r="B138" s="35"/>
      <c r="C138" s="27">
        <f aca="true" t="shared" si="34" ref="C138:Q140">((C96/B96)-1)*100</f>
        <v>16.198873227350497</v>
      </c>
      <c r="D138" s="27">
        <f t="shared" si="34"/>
        <v>-11.662915126018024</v>
      </c>
      <c r="E138" s="27">
        <f t="shared" si="34"/>
        <v>23.387347736455013</v>
      </c>
      <c r="F138" s="27">
        <f t="shared" si="34"/>
        <v>15.712466225910404</v>
      </c>
      <c r="G138" s="27">
        <f t="shared" si="34"/>
        <v>-20.796582010339005</v>
      </c>
      <c r="H138" s="27">
        <f t="shared" si="34"/>
        <v>-4.398155765267808</v>
      </c>
      <c r="I138" s="27">
        <f t="shared" si="34"/>
        <v>17.63916562764074</v>
      </c>
      <c r="J138" s="27">
        <f t="shared" si="34"/>
        <v>36.08437381641851</v>
      </c>
      <c r="K138" s="27">
        <f t="shared" si="34"/>
        <v>-0.06291964988677234</v>
      </c>
      <c r="L138" s="27">
        <f t="shared" si="34"/>
        <v>7.965431888325769</v>
      </c>
      <c r="M138" s="27">
        <f t="shared" si="34"/>
        <v>2.02680964693962</v>
      </c>
      <c r="N138" s="27">
        <f t="shared" si="34"/>
        <v>14.510351336428595</v>
      </c>
      <c r="O138" s="27">
        <f t="shared" si="34"/>
        <v>-12.32144825324596</v>
      </c>
      <c r="P138" s="27">
        <f t="shared" si="34"/>
        <v>5.6781917413706084</v>
      </c>
      <c r="Q138" s="27">
        <f t="shared" si="34"/>
        <v>-13.580794317449152</v>
      </c>
      <c r="R138" s="27">
        <f>((R96/Q96)-1)*100</f>
        <v>10.41335770303926</v>
      </c>
      <c r="S138" s="27">
        <f aca="true" t="shared" si="35" ref="S138:AA139">((S96/R96)-1)*100</f>
        <v>8.560099787196695</v>
      </c>
      <c r="T138" s="27">
        <f t="shared" si="35"/>
        <v>9.031599813836454</v>
      </c>
      <c r="U138" s="27">
        <f t="shared" si="35"/>
        <v>6.9753587561315555</v>
      </c>
      <c r="V138" s="27">
        <f t="shared" si="35"/>
        <v>12.170146106974421</v>
      </c>
      <c r="W138" s="27">
        <f t="shared" si="35"/>
        <v>12.128123705678906</v>
      </c>
      <c r="X138" s="27">
        <f t="shared" si="35"/>
        <v>-11.47540059252563</v>
      </c>
      <c r="Y138" s="27">
        <f t="shared" si="35"/>
        <v>4.742894895663796</v>
      </c>
      <c r="Z138" s="27">
        <f t="shared" si="35"/>
        <v>-2.5966481948928144</v>
      </c>
      <c r="AA138" s="27">
        <f t="shared" si="35"/>
        <v>7.941259910932952</v>
      </c>
      <c r="AB138" s="27">
        <f>((AB96/AA96)-1)*100</f>
        <v>8.708750065246363</v>
      </c>
      <c r="AC138" s="27">
        <f>((AC96/AB96)-1)*100</f>
        <v>1.4613501343909263</v>
      </c>
    </row>
    <row r="139" spans="1:29" ht="15" customHeight="1">
      <c r="A139" s="16" t="s">
        <v>9</v>
      </c>
      <c r="B139" s="35"/>
      <c r="C139" s="27">
        <f>((C97/B97)-1)*100</f>
        <v>-54.84848862675916</v>
      </c>
      <c r="D139" s="27">
        <f>((D97/C97)-1)*100</f>
        <v>-42.493241879160216</v>
      </c>
      <c r="E139" s="27">
        <f>((E97/D97)-1)*100</f>
        <v>-100</v>
      </c>
      <c r="F139" s="27"/>
      <c r="G139" s="27"/>
      <c r="H139" s="27"/>
      <c r="I139" s="27">
        <f>((I97/H97)-1)*100</f>
        <v>-24.500573584264764</v>
      </c>
      <c r="J139" s="27">
        <f>((J97/I97)-1)*100</f>
        <v>-34.7289142030118</v>
      </c>
      <c r="K139" s="27">
        <f>((K97/J97)-1)*100</f>
        <v>49.74937528823462</v>
      </c>
      <c r="L139" s="27">
        <f>((L97/K97)-1)*100</f>
        <v>-100</v>
      </c>
      <c r="M139" s="27"/>
      <c r="N139" s="27">
        <f t="shared" si="34"/>
        <v>87.59140785357069</v>
      </c>
      <c r="O139" s="27">
        <f t="shared" si="34"/>
        <v>-14.111548619545966</v>
      </c>
      <c r="P139" s="27">
        <f t="shared" si="34"/>
        <v>9.113444463598697</v>
      </c>
      <c r="Q139" s="27">
        <f t="shared" si="34"/>
        <v>-36.81960091493778</v>
      </c>
      <c r="R139" s="27">
        <f>((R97/Q97)-1)*100</f>
        <v>-100</v>
      </c>
      <c r="S139" s="27"/>
      <c r="T139" s="27"/>
      <c r="U139" s="27">
        <f t="shared" si="35"/>
        <v>-57.529369447320164</v>
      </c>
      <c r="V139" s="27">
        <f t="shared" si="35"/>
        <v>20.54788911666008</v>
      </c>
      <c r="W139" s="27">
        <f t="shared" si="35"/>
        <v>-5.571837867657425</v>
      </c>
      <c r="X139" s="27">
        <f t="shared" si="35"/>
        <v>136.94631953410493</v>
      </c>
      <c r="Y139" s="27">
        <f t="shared" si="35"/>
        <v>54.05322493447837</v>
      </c>
      <c r="Z139" s="27">
        <f t="shared" si="35"/>
        <v>25.105083578406195</v>
      </c>
      <c r="AA139" s="27">
        <f t="shared" si="35"/>
        <v>-100</v>
      </c>
      <c r="AB139" s="27"/>
      <c r="AC139" s="27">
        <f>((AC97/AB97)-1)*100</f>
        <v>-44.48560044300546</v>
      </c>
    </row>
    <row r="140" spans="1:29" ht="15" customHeight="1">
      <c r="A140" s="16" t="s">
        <v>10</v>
      </c>
      <c r="B140" s="35"/>
      <c r="C140" s="27"/>
      <c r="D140" s="27"/>
      <c r="E140" s="27"/>
      <c r="F140" s="27"/>
      <c r="G140" s="27"/>
      <c r="H140" s="27"/>
      <c r="I140" s="27"/>
      <c r="J140" s="27"/>
      <c r="K140" s="27"/>
      <c r="L140" s="27">
        <f>((L98/K98)-1)*100</f>
        <v>83.73766265119625</v>
      </c>
      <c r="M140" s="27">
        <f>((M98/L98)-1)*100</f>
        <v>172.13547606077242</v>
      </c>
      <c r="N140" s="27">
        <f t="shared" si="34"/>
        <v>41.7473517154298</v>
      </c>
      <c r="O140" s="38" t="s">
        <v>45</v>
      </c>
      <c r="P140" s="27">
        <f t="shared" si="34"/>
        <v>8.515597545828646</v>
      </c>
      <c r="Q140" s="27">
        <f t="shared" si="34"/>
        <v>-100</v>
      </c>
      <c r="R140" s="27"/>
      <c r="S140" s="27"/>
      <c r="T140" s="27">
        <f>((T98/S98)-1)*100</f>
        <v>-100</v>
      </c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ht="15" customHeight="1">
      <c r="A141" s="16" t="s">
        <v>11</v>
      </c>
      <c r="B141" s="35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>
        <f>((R99/Q99)-1)*100</f>
        <v>20.465560308629783</v>
      </c>
      <c r="S141" s="27">
        <f aca="true" t="shared" si="36" ref="S141:AA141">((S99/R99)-1)*100</f>
        <v>5.243250738699601</v>
      </c>
      <c r="T141" s="27">
        <f t="shared" si="36"/>
        <v>40.95921549198349</v>
      </c>
      <c r="U141" s="27">
        <f t="shared" si="36"/>
        <v>21.40982578408426</v>
      </c>
      <c r="V141" s="27">
        <f t="shared" si="36"/>
        <v>10.58304429636574</v>
      </c>
      <c r="W141" s="27">
        <f t="shared" si="36"/>
        <v>8.97153804519839</v>
      </c>
      <c r="X141" s="27">
        <f t="shared" si="36"/>
        <v>3.176646516951598</v>
      </c>
      <c r="Y141" s="27">
        <f t="shared" si="36"/>
        <v>9.050276774089339</v>
      </c>
      <c r="Z141" s="27">
        <f t="shared" si="36"/>
        <v>-1.9694203738100269</v>
      </c>
      <c r="AA141" s="27">
        <f t="shared" si="36"/>
        <v>11.892781091920646</v>
      </c>
      <c r="AB141" s="27">
        <f>((AB99/AA99)-1)*100</f>
        <v>10.773831412244505</v>
      </c>
      <c r="AC141" s="27">
        <f>((AC99/AB99)-1)*100</f>
        <v>0.312787265266401</v>
      </c>
    </row>
    <row r="142" spans="1:29" ht="15" customHeight="1">
      <c r="A142" s="16" t="s">
        <v>12</v>
      </c>
      <c r="B142" s="35"/>
      <c r="C142" s="27">
        <f aca="true" t="shared" si="37" ref="C142:K142">((C100/B100)-1)*100</f>
        <v>11.962455974270036</v>
      </c>
      <c r="D142" s="27">
        <f t="shared" si="37"/>
        <v>-13.22028327441398</v>
      </c>
      <c r="E142" s="27">
        <f t="shared" si="37"/>
        <v>8.879580063023651</v>
      </c>
      <c r="F142" s="27">
        <f t="shared" si="37"/>
        <v>9.90137445564745</v>
      </c>
      <c r="G142" s="27">
        <f t="shared" si="37"/>
        <v>-11.277050690967227</v>
      </c>
      <c r="H142" s="27">
        <f t="shared" si="37"/>
        <v>-2.86255970346464</v>
      </c>
      <c r="I142" s="27">
        <f t="shared" si="37"/>
        <v>12.361214852167567</v>
      </c>
      <c r="J142" s="27">
        <f t="shared" si="37"/>
        <v>-96.99047411513384</v>
      </c>
      <c r="K142" s="27">
        <f t="shared" si="37"/>
        <v>-100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ht="15" customHeight="1">
      <c r="A143" s="16" t="s">
        <v>13</v>
      </c>
      <c r="B143" s="35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ht="15" customHeight="1">
      <c r="A144" s="2"/>
      <c r="B144" s="35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9"/>
      <c r="AC144" s="29"/>
    </row>
    <row r="145" spans="1:29" s="10" customFormat="1" ht="15" customHeight="1">
      <c r="A145" s="7" t="s">
        <v>14</v>
      </c>
      <c r="B145" s="37"/>
      <c r="C145" s="26">
        <f>((C103/B103)-1)*100</f>
        <v>-9.494815204749973</v>
      </c>
      <c r="D145" s="26">
        <f aca="true" t="shared" si="38" ref="D145:AC145">((D103/C103)-1)*100</f>
        <v>-10.094183895241304</v>
      </c>
      <c r="E145" s="26">
        <f t="shared" si="38"/>
        <v>17.54173551607996</v>
      </c>
      <c r="F145" s="26">
        <f t="shared" si="38"/>
        <v>12.78887707844305</v>
      </c>
      <c r="G145" s="26">
        <f t="shared" si="38"/>
        <v>-13.741870944412039</v>
      </c>
      <c r="H145" s="26">
        <f t="shared" si="38"/>
        <v>6.569781144470621</v>
      </c>
      <c r="I145" s="26">
        <f t="shared" si="38"/>
        <v>-2.76281080383336</v>
      </c>
      <c r="J145" s="26">
        <f t="shared" si="38"/>
        <v>-3.504221819180464</v>
      </c>
      <c r="K145" s="26">
        <f t="shared" si="38"/>
        <v>10.127267142995455</v>
      </c>
      <c r="L145" s="26">
        <f t="shared" si="38"/>
        <v>-3.877714564126278</v>
      </c>
      <c r="M145" s="26">
        <f t="shared" si="38"/>
        <v>29.27708104652753</v>
      </c>
      <c r="N145" s="26">
        <f t="shared" si="38"/>
        <v>22.109450457722012</v>
      </c>
      <c r="O145" s="26">
        <f t="shared" si="38"/>
        <v>28.167272506847276</v>
      </c>
      <c r="P145" s="26">
        <f t="shared" si="38"/>
        <v>8.815270469177516</v>
      </c>
      <c r="Q145" s="26">
        <f t="shared" si="38"/>
        <v>-10.136217594460495</v>
      </c>
      <c r="R145" s="26">
        <f t="shared" si="38"/>
        <v>-10.265294714603856</v>
      </c>
      <c r="S145" s="26">
        <f t="shared" si="38"/>
        <v>18.70162749158124</v>
      </c>
      <c r="T145" s="26">
        <f t="shared" si="38"/>
        <v>14.983482030524996</v>
      </c>
      <c r="U145" s="26">
        <f t="shared" si="38"/>
        <v>9.29344968091499</v>
      </c>
      <c r="V145" s="26">
        <f t="shared" si="38"/>
        <v>11.16491698334734</v>
      </c>
      <c r="W145" s="26">
        <f t="shared" si="38"/>
        <v>10.74671308482278</v>
      </c>
      <c r="X145" s="26">
        <f t="shared" si="38"/>
        <v>-1.4435367991955994</v>
      </c>
      <c r="Y145" s="26">
        <f t="shared" si="38"/>
        <v>7.863224356209919</v>
      </c>
      <c r="Z145" s="26">
        <f t="shared" si="38"/>
        <v>-0.6250420812323743</v>
      </c>
      <c r="AA145" s="26">
        <f t="shared" si="38"/>
        <v>4.392078306790381</v>
      </c>
      <c r="AB145" s="26">
        <f t="shared" si="38"/>
        <v>18.430700460257476</v>
      </c>
      <c r="AC145" s="26">
        <f t="shared" si="38"/>
        <v>-2.0802631212273326</v>
      </c>
    </row>
    <row r="146" spans="1:29" ht="15" customHeight="1">
      <c r="A146" s="16" t="s">
        <v>31</v>
      </c>
      <c r="B146" s="35"/>
      <c r="C146" s="27">
        <f aca="true" t="shared" si="39" ref="C146:AC146">C104/B104-1</f>
        <v>0.35103849813461774</v>
      </c>
      <c r="D146" s="27">
        <f t="shared" si="39"/>
        <v>-0.08418492818259793</v>
      </c>
      <c r="E146" s="27">
        <f t="shared" si="39"/>
        <v>-0.15847401168326924</v>
      </c>
      <c r="F146" s="27">
        <f t="shared" si="39"/>
        <v>-0.09836479020811484</v>
      </c>
      <c r="G146" s="27">
        <f t="shared" si="39"/>
        <v>-0.07889212155997771</v>
      </c>
      <c r="H146" s="27">
        <f t="shared" si="39"/>
        <v>0.30520473200990783</v>
      </c>
      <c r="I146" s="27">
        <f t="shared" si="39"/>
        <v>0.031048693537652827</v>
      </c>
      <c r="J146" s="27">
        <f t="shared" si="39"/>
        <v>-0.09242715948187974</v>
      </c>
      <c r="K146" s="27">
        <f t="shared" si="39"/>
        <v>0.07352485240905993</v>
      </c>
      <c r="L146" s="27">
        <f t="shared" si="39"/>
        <v>0.019587064420508504</v>
      </c>
      <c r="M146" s="27">
        <f t="shared" si="39"/>
        <v>0.08523205645131804</v>
      </c>
      <c r="N146" s="27">
        <f t="shared" si="39"/>
        <v>0.2092316906049423</v>
      </c>
      <c r="O146" s="27">
        <f t="shared" si="39"/>
        <v>0.02434973391056694</v>
      </c>
      <c r="P146" s="27">
        <f t="shared" si="39"/>
        <v>-0.029229581760657153</v>
      </c>
      <c r="Q146" s="27">
        <f t="shared" si="39"/>
        <v>-0.10759370153590864</v>
      </c>
      <c r="R146" s="27">
        <f t="shared" si="39"/>
        <v>-0.07166512717337714</v>
      </c>
      <c r="S146" s="27">
        <f t="shared" si="39"/>
        <v>0.1011323912742721</v>
      </c>
      <c r="T146" s="27">
        <f t="shared" si="39"/>
        <v>0.07506583200546912</v>
      </c>
      <c r="U146" s="27">
        <f t="shared" si="39"/>
        <v>-0.041908462119466305</v>
      </c>
      <c r="V146" s="27">
        <f t="shared" si="39"/>
        <v>0.11842191198386431</v>
      </c>
      <c r="W146" s="27">
        <f t="shared" si="39"/>
        <v>0.09851200196627885</v>
      </c>
      <c r="X146" s="27">
        <f t="shared" si="39"/>
        <v>0.013786619090389696</v>
      </c>
      <c r="Y146" s="27">
        <f t="shared" si="39"/>
        <v>0.010273663905731034</v>
      </c>
      <c r="Z146" s="27">
        <f t="shared" si="39"/>
        <v>-0.034334689532821816</v>
      </c>
      <c r="AA146" s="27">
        <f t="shared" si="39"/>
        <v>0.04423876751299227</v>
      </c>
      <c r="AB146" s="27">
        <f t="shared" si="39"/>
        <v>0.0828382698072887</v>
      </c>
      <c r="AC146" s="27">
        <f t="shared" si="39"/>
        <v>0.020833868979029058</v>
      </c>
    </row>
    <row r="147" spans="1:29" ht="15" customHeight="1">
      <c r="A147" s="18" t="s">
        <v>23</v>
      </c>
      <c r="B147" s="35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>
        <f aca="true" t="shared" si="40" ref="Y147:AC155">Y105/X105-1</f>
        <v>0.01744228252255442</v>
      </c>
      <c r="Z147" s="27">
        <f t="shared" si="40"/>
        <v>-0.06984805368360325</v>
      </c>
      <c r="AA147" s="27">
        <f t="shared" si="40"/>
        <v>0.04879982883247358</v>
      </c>
      <c r="AB147" s="27">
        <f t="shared" si="40"/>
        <v>0.08091740962436145</v>
      </c>
      <c r="AC147" s="27">
        <f t="shared" si="40"/>
        <v>0.011166192230605887</v>
      </c>
    </row>
    <row r="148" spans="1:29" ht="15" customHeight="1">
      <c r="A148" s="18" t="s">
        <v>24</v>
      </c>
      <c r="B148" s="35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>
        <f t="shared" si="40"/>
        <v>0.5414092185559776</v>
      </c>
      <c r="Z148" s="27">
        <f t="shared" si="40"/>
        <v>1.1548667586494554</v>
      </c>
      <c r="AA148" s="27">
        <f t="shared" si="40"/>
        <v>0.03694461186702336</v>
      </c>
      <c r="AB148" s="27">
        <f t="shared" si="40"/>
        <v>0.11995281368982091</v>
      </c>
      <c r="AC148" s="27">
        <f t="shared" si="40"/>
        <v>-0.4782637686073189</v>
      </c>
    </row>
    <row r="149" spans="1:29" ht="15" customHeight="1">
      <c r="A149" s="18" t="s">
        <v>25</v>
      </c>
      <c r="B149" s="35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>
        <f t="shared" si="40"/>
        <v>-0.08932879982168374</v>
      </c>
      <c r="Z149" s="27">
        <f t="shared" si="40"/>
        <v>-0.07017599103595196</v>
      </c>
      <c r="AA149" s="27">
        <f t="shared" si="40"/>
        <v>0.021578062716401947</v>
      </c>
      <c r="AB149" s="27">
        <f t="shared" si="40"/>
        <v>0.07658386178151999</v>
      </c>
      <c r="AC149" s="27">
        <f t="shared" si="40"/>
        <v>0.32282739010756756</v>
      </c>
    </row>
    <row r="150" spans="1:29" ht="15" customHeight="1">
      <c r="A150" s="16" t="s">
        <v>15</v>
      </c>
      <c r="B150" s="35"/>
      <c r="C150" s="27">
        <f aca="true" t="shared" si="41" ref="C150:X150">C108/B108-1</f>
        <v>-0.7363799551769434</v>
      </c>
      <c r="D150" s="27">
        <f t="shared" si="41"/>
        <v>-0.250821269764528</v>
      </c>
      <c r="E150" s="27">
        <f t="shared" si="41"/>
        <v>1.6870008787190858</v>
      </c>
      <c r="F150" s="27">
        <f t="shared" si="41"/>
        <v>1.359381925359103</v>
      </c>
      <c r="G150" s="27">
        <f t="shared" si="41"/>
        <v>-0.37806078107603847</v>
      </c>
      <c r="H150" s="27">
        <f t="shared" si="41"/>
        <v>-0.03517803301766287</v>
      </c>
      <c r="I150" s="27">
        <f t="shared" si="41"/>
        <v>-0.24383413642533525</v>
      </c>
      <c r="J150" s="27">
        <f t="shared" si="41"/>
        <v>-0.26149958573010057</v>
      </c>
      <c r="K150" s="27">
        <f t="shared" si="41"/>
        <v>0.5242779753631688</v>
      </c>
      <c r="L150" s="27">
        <f t="shared" si="41"/>
        <v>-0.08797951768777101</v>
      </c>
      <c r="M150" s="27">
        <f t="shared" si="41"/>
        <v>0.9116409132758618</v>
      </c>
      <c r="N150" s="27">
        <f t="shared" si="41"/>
        <v>0.2557682205970089</v>
      </c>
      <c r="O150" s="27">
        <f t="shared" si="41"/>
        <v>-0.41413810057967715</v>
      </c>
      <c r="P150" s="27">
        <f t="shared" si="41"/>
        <v>-0.2038126628118898</v>
      </c>
      <c r="Q150" s="27">
        <f t="shared" si="41"/>
        <v>-0.5385979319696583</v>
      </c>
      <c r="R150" s="27">
        <f t="shared" si="41"/>
        <v>0.15694407162436552</v>
      </c>
      <c r="S150" s="27">
        <f t="shared" si="41"/>
        <v>-0.2865545179250363</v>
      </c>
      <c r="T150" s="27">
        <f t="shared" si="41"/>
        <v>0.4307524983335589</v>
      </c>
      <c r="U150" s="27">
        <f t="shared" si="41"/>
        <v>0.769114300500356</v>
      </c>
      <c r="V150" s="27">
        <f t="shared" si="41"/>
        <v>-0.21967678943935798</v>
      </c>
      <c r="W150" s="27">
        <f t="shared" si="41"/>
        <v>0.020223097898665943</v>
      </c>
      <c r="X150" s="27">
        <f t="shared" si="41"/>
        <v>-0.03523967337649836</v>
      </c>
      <c r="Y150" s="27">
        <f t="shared" si="40"/>
        <v>-0.5168515864048138</v>
      </c>
      <c r="Z150" s="27">
        <f t="shared" si="40"/>
        <v>1.8981157690228696</v>
      </c>
      <c r="AA150" s="27">
        <f t="shared" si="40"/>
        <v>1.0506761078108786</v>
      </c>
      <c r="AB150" s="27">
        <f t="shared" si="40"/>
        <v>0.22060263153210147</v>
      </c>
      <c r="AC150" s="27">
        <f t="shared" si="40"/>
        <v>-0.14689429299553192</v>
      </c>
    </row>
    <row r="151" spans="1:29" ht="15" customHeight="1">
      <c r="A151" s="19" t="s">
        <v>26</v>
      </c>
      <c r="B151" s="35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>
        <f t="shared" si="40"/>
        <v>-0.0413698767127515</v>
      </c>
      <c r="Z151" s="27">
        <f t="shared" si="40"/>
        <v>0.23295351771448547</v>
      </c>
      <c r="AA151" s="27">
        <f t="shared" si="40"/>
        <v>0.325949641400622</v>
      </c>
      <c r="AB151" s="27">
        <f t="shared" si="40"/>
        <v>-0.19431928192135617</v>
      </c>
      <c r="AC151" s="27">
        <f t="shared" si="40"/>
        <v>0.1328298399980703</v>
      </c>
    </row>
    <row r="152" spans="1:29" ht="15" customHeight="1">
      <c r="A152" s="19" t="s">
        <v>27</v>
      </c>
      <c r="B152" s="35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>
        <f t="shared" si="40"/>
        <v>-0.5461981377014202</v>
      </c>
      <c r="Z152" s="27">
        <f t="shared" si="40"/>
        <v>2.1152181624006223</v>
      </c>
      <c r="AA152" s="27">
        <f t="shared" si="40"/>
        <v>1.0880734220577146</v>
      </c>
      <c r="AB152" s="27">
        <f t="shared" si="40"/>
        <v>0.23419871833791084</v>
      </c>
      <c r="AC152" s="27">
        <f t="shared" si="40"/>
        <v>-0.15287779405245316</v>
      </c>
    </row>
    <row r="153" spans="1:29" ht="15" customHeight="1">
      <c r="A153" s="16" t="s">
        <v>16</v>
      </c>
      <c r="B153" s="35"/>
      <c r="C153" s="27">
        <f aca="true" t="shared" si="42" ref="C153:X153">C111/B111-1</f>
        <v>0.10445463448915437</v>
      </c>
      <c r="D153" s="27">
        <f t="shared" si="42"/>
        <v>-0.010707494396281048</v>
      </c>
      <c r="E153" s="27">
        <f t="shared" si="42"/>
        <v>-0.1657843867839729</v>
      </c>
      <c r="F153" s="27">
        <f t="shared" si="42"/>
        <v>0.2050990664664838</v>
      </c>
      <c r="G153" s="27">
        <f t="shared" si="42"/>
        <v>0.1899591234335043</v>
      </c>
      <c r="H153" s="27">
        <f t="shared" si="42"/>
        <v>-0.7105585214275649</v>
      </c>
      <c r="I153" s="27">
        <f t="shared" si="42"/>
        <v>2.2112792170640287</v>
      </c>
      <c r="J153" s="27">
        <f t="shared" si="42"/>
        <v>0.051854584464122055</v>
      </c>
      <c r="K153" s="27">
        <f t="shared" si="42"/>
        <v>0.04436003422687773</v>
      </c>
      <c r="L153" s="27">
        <f t="shared" si="42"/>
        <v>-0.005299124937055533</v>
      </c>
      <c r="M153" s="27">
        <f t="shared" si="42"/>
        <v>0.21337879654049585</v>
      </c>
      <c r="N153" s="27">
        <f t="shared" si="42"/>
        <v>0.1631771210542643</v>
      </c>
      <c r="O153" s="27">
        <f t="shared" si="42"/>
        <v>1.843117500951136</v>
      </c>
      <c r="P153" s="27">
        <f t="shared" si="42"/>
        <v>0.12034243769682917</v>
      </c>
      <c r="Q153" s="27">
        <f t="shared" si="42"/>
        <v>-0.1428443206487916</v>
      </c>
      <c r="R153" s="27">
        <f t="shared" si="42"/>
        <v>0.015208075868385906</v>
      </c>
      <c r="S153" s="27">
        <f t="shared" si="42"/>
        <v>0.3877171198519913</v>
      </c>
      <c r="T153" s="27">
        <f t="shared" si="42"/>
        <v>0.1759822199030272</v>
      </c>
      <c r="U153" s="27">
        <f t="shared" si="42"/>
        <v>0.1296001352536511</v>
      </c>
      <c r="V153" s="27">
        <f t="shared" si="42"/>
        <v>0.1472203203044653</v>
      </c>
      <c r="W153" s="27">
        <f t="shared" si="42"/>
        <v>0.0977438212201216</v>
      </c>
      <c r="X153" s="27">
        <f t="shared" si="42"/>
        <v>-0.00144024143869792</v>
      </c>
      <c r="Y153" s="27">
        <f t="shared" si="40"/>
        <v>0.061410699377444145</v>
      </c>
      <c r="Z153" s="27">
        <f t="shared" si="40"/>
        <v>-0.052200948003675474</v>
      </c>
      <c r="AA153" s="27">
        <f t="shared" si="40"/>
        <v>0.0014609568694976538</v>
      </c>
      <c r="AB153" s="27">
        <f t="shared" si="40"/>
        <v>0.08534332949966283</v>
      </c>
      <c r="AC153" s="27">
        <f t="shared" si="40"/>
        <v>0.05107360442636533</v>
      </c>
    </row>
    <row r="154" spans="1:29" ht="15" customHeight="1">
      <c r="A154" s="18" t="s">
        <v>28</v>
      </c>
      <c r="B154" s="35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>
        <f t="shared" si="40"/>
        <v>0.07661882020591215</v>
      </c>
      <c r="Z154" s="27">
        <f t="shared" si="40"/>
        <v>-0.059657623765265955</v>
      </c>
      <c r="AA154" s="27">
        <f t="shared" si="40"/>
        <v>-0.014573454540816266</v>
      </c>
      <c r="AB154" s="27">
        <f t="shared" si="40"/>
        <v>0.0958250450638225</v>
      </c>
      <c r="AC154" s="27">
        <f t="shared" si="40"/>
        <v>0.04786417773865348</v>
      </c>
    </row>
    <row r="155" spans="1:29" ht="15" customHeight="1">
      <c r="A155" s="18" t="s">
        <v>29</v>
      </c>
      <c r="B155" s="35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>
        <f t="shared" si="40"/>
        <v>0.0031560431440287307</v>
      </c>
      <c r="Z155" s="27">
        <f t="shared" si="40"/>
        <v>-0.021546477271640718</v>
      </c>
      <c r="AA155" s="27">
        <f t="shared" si="40"/>
        <v>0.06481106964104577</v>
      </c>
      <c r="AB155" s="27">
        <f t="shared" si="40"/>
        <v>0.04701865809294237</v>
      </c>
      <c r="AC155" s="27">
        <f t="shared" si="40"/>
        <v>0.06335535661405367</v>
      </c>
    </row>
    <row r="156" spans="1:29" ht="15" customHeight="1">
      <c r="A156" s="16" t="s">
        <v>17</v>
      </c>
      <c r="B156" s="35"/>
      <c r="C156" s="27">
        <f aca="true" t="shared" si="43" ref="C156:AA157">C114/B114-1</f>
        <v>1.0415071773265763</v>
      </c>
      <c r="D156" s="27">
        <f t="shared" si="43"/>
        <v>-0.25919333254723154</v>
      </c>
      <c r="E156" s="27">
        <f t="shared" si="43"/>
        <v>0.48139168652779696</v>
      </c>
      <c r="F156" s="27">
        <f t="shared" si="43"/>
        <v>-0.6694025466217077</v>
      </c>
      <c r="G156" s="27">
        <f t="shared" si="43"/>
        <v>0.8168885818714404</v>
      </c>
      <c r="H156" s="27">
        <f t="shared" si="43"/>
        <v>-0.28218467061872</v>
      </c>
      <c r="I156" s="27">
        <f t="shared" si="43"/>
        <v>0.838562717851747</v>
      </c>
      <c r="J156" s="27">
        <f t="shared" si="43"/>
        <v>0.6162253714818147</v>
      </c>
      <c r="K156" s="27">
        <f t="shared" si="43"/>
        <v>-0.22394026467649997</v>
      </c>
      <c r="L156" s="27">
        <f t="shared" si="43"/>
        <v>-0.2820923470963178</v>
      </c>
      <c r="M156" s="27">
        <f t="shared" si="43"/>
        <v>-0.18535337215401504</v>
      </c>
      <c r="N156" s="27">
        <f t="shared" si="43"/>
        <v>0.1533488668779055</v>
      </c>
      <c r="O156" s="27">
        <f t="shared" si="43"/>
        <v>0.3334847238078633</v>
      </c>
      <c r="P156" s="27">
        <f t="shared" si="43"/>
        <v>1.4919659972657486</v>
      </c>
      <c r="Q156" s="27">
        <f t="shared" si="43"/>
        <v>0.6080100410434781</v>
      </c>
      <c r="R156" s="27">
        <f t="shared" si="43"/>
        <v>-0.6061310413466676</v>
      </c>
      <c r="S156" s="27">
        <f t="shared" si="43"/>
        <v>-0.49534357715451693</v>
      </c>
      <c r="T156" s="27">
        <f t="shared" si="43"/>
        <v>0.5970718231652543</v>
      </c>
      <c r="U156" s="27">
        <f t="shared" si="43"/>
        <v>-0.6049382081735769</v>
      </c>
      <c r="V156" s="27">
        <f t="shared" si="43"/>
        <v>0.060650524440435394</v>
      </c>
      <c r="W156" s="27">
        <f t="shared" si="43"/>
        <v>0.16166497517107592</v>
      </c>
      <c r="X156" s="27">
        <f t="shared" si="43"/>
        <v>-0.071392053156351</v>
      </c>
      <c r="Y156" s="27">
        <f t="shared" si="43"/>
        <v>2.718428647511674</v>
      </c>
      <c r="Z156" s="27">
        <f t="shared" si="43"/>
        <v>0.06700518188204163</v>
      </c>
      <c r="AA156" s="27">
        <f t="shared" si="43"/>
        <v>-0.8022779074058567</v>
      </c>
      <c r="AB156" s="27">
        <f>AB114/AA114-1</f>
        <v>6.15944092245859</v>
      </c>
      <c r="AC156" s="27">
        <f>AC114/AB114-1</f>
        <v>-0.33655423296303266</v>
      </c>
    </row>
    <row r="157" spans="1:29" ht="15" customHeight="1">
      <c r="A157" s="16" t="s">
        <v>13</v>
      </c>
      <c r="B157" s="35"/>
      <c r="C157" s="27"/>
      <c r="D157" s="27">
        <f>D115/C115-1</f>
        <v>0.31158906397074415</v>
      </c>
      <c r="E157" s="27">
        <f>E115/D115-1</f>
        <v>6.79139573508013</v>
      </c>
      <c r="F157" s="27">
        <f>F115/E115-1</f>
        <v>-1</v>
      </c>
      <c r="G157" s="27"/>
      <c r="H157" s="27"/>
      <c r="I157" s="27"/>
      <c r="J157" s="27"/>
      <c r="K157" s="27"/>
      <c r="L157" s="27"/>
      <c r="M157" s="27">
        <f>M115/L115-1</f>
        <v>0.07182527659680216</v>
      </c>
      <c r="N157" s="27">
        <f>N115/M115-1</f>
        <v>-1</v>
      </c>
      <c r="O157" s="27"/>
      <c r="P157" s="27"/>
      <c r="Q157" s="27"/>
      <c r="R157" s="27"/>
      <c r="S157" s="27">
        <f t="shared" si="43"/>
        <v>0.42596198375452365</v>
      </c>
      <c r="T157" s="27">
        <f t="shared" si="43"/>
        <v>-1</v>
      </c>
      <c r="U157" s="27"/>
      <c r="V157" s="27"/>
      <c r="W157" s="27">
        <f t="shared" si="43"/>
        <v>2.054276487790195</v>
      </c>
      <c r="X157" s="27">
        <f t="shared" si="43"/>
        <v>-0.6555101582588921</v>
      </c>
      <c r="Y157" s="27">
        <f t="shared" si="43"/>
        <v>3.0418177112362326</v>
      </c>
      <c r="Z157" s="27">
        <f t="shared" si="43"/>
        <v>-0.9734417540264265</v>
      </c>
      <c r="AA157" s="27">
        <f t="shared" si="43"/>
        <v>1.9860968266080272</v>
      </c>
      <c r="AB157" s="27">
        <f>AB115/AA115-1</f>
        <v>-1</v>
      </c>
      <c r="AC157" s="27"/>
    </row>
    <row r="158" spans="1:29" ht="15" customHeight="1">
      <c r="A158" s="16" t="s">
        <v>10</v>
      </c>
      <c r="B158" s="35"/>
      <c r="C158" s="27">
        <f>C116/B116-1</f>
        <v>-0.8080958002760423</v>
      </c>
      <c r="D158" s="27">
        <f>D116/C116-1</f>
        <v>-0.0759258867478847</v>
      </c>
      <c r="E158" s="27">
        <f>E116/D116-1</f>
        <v>-1</v>
      </c>
      <c r="F158" s="27"/>
      <c r="G158" s="27"/>
      <c r="H158" s="27"/>
      <c r="I158" s="27">
        <f>I116/H116-1</f>
        <v>-0.9570156139150751</v>
      </c>
      <c r="J158" s="27">
        <f>J116/I116-1</f>
        <v>0.23505137152170397</v>
      </c>
      <c r="K158" s="27">
        <f>K116/J116-1</f>
        <v>-0.2647650831699052</v>
      </c>
      <c r="L158" s="27">
        <f>L116/K116-1</f>
        <v>0.22938896769691386</v>
      </c>
      <c r="M158" s="27">
        <f>M116/L116-1</f>
        <v>0.12376105424331763</v>
      </c>
      <c r="N158" s="27">
        <f>N116/M116-1</f>
        <v>2.011594992517722</v>
      </c>
      <c r="O158" s="27">
        <f>O116/N116-1</f>
        <v>-0.5981517994389337</v>
      </c>
      <c r="P158" s="27">
        <f>P116/O116-1</f>
        <v>-0.024620201544517162</v>
      </c>
      <c r="Q158" s="27">
        <f>Q116/P116-1</f>
        <v>-0.12957083375888911</v>
      </c>
      <c r="R158" s="27">
        <f>R116/Q116-1</f>
        <v>-1</v>
      </c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spans="1:29" ht="15" customHeight="1">
      <c r="A159" s="16" t="s">
        <v>21</v>
      </c>
      <c r="B159" s="35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>
        <f>X117/W117-1</f>
        <v>-1</v>
      </c>
      <c r="Y159" s="27"/>
      <c r="Z159" s="27"/>
      <c r="AA159" s="27">
        <f>AA117/Z117-1</f>
        <v>0.030534831686323205</v>
      </c>
      <c r="AB159" s="27">
        <f>AB117/AA117-1</f>
        <v>0.07151454604726948</v>
      </c>
      <c r="AC159" s="27">
        <f>AC117/AB117-1</f>
        <v>-1</v>
      </c>
    </row>
    <row r="160" spans="1:30" ht="15" customHeight="1">
      <c r="A160" s="16" t="s">
        <v>22</v>
      </c>
      <c r="B160" s="35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>
        <f>AC118/AB118-1</f>
        <v>-0.5942878241379128</v>
      </c>
      <c r="AD160" s="1" t="s">
        <v>34</v>
      </c>
    </row>
    <row r="161" spans="1:30" ht="15" customHeight="1">
      <c r="A161" s="20"/>
      <c r="B161" s="20"/>
      <c r="C161" s="30"/>
      <c r="D161" s="30"/>
      <c r="E161" s="30"/>
      <c r="F161" s="30"/>
      <c r="G161" s="30"/>
      <c r="H161" s="30"/>
      <c r="I161" s="30"/>
      <c r="J161" s="30"/>
      <c r="K161" s="30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0"/>
      <c r="Y161" s="30"/>
      <c r="Z161" s="30"/>
      <c r="AA161" s="30"/>
      <c r="AB161" s="30"/>
      <c r="AC161" s="30"/>
      <c r="AD161" s="1" t="s">
        <v>34</v>
      </c>
    </row>
    <row r="162" s="24" customFormat="1" ht="15" customHeight="1">
      <c r="A162" s="25" t="s">
        <v>30</v>
      </c>
    </row>
    <row r="163" spans="1:29" ht="15" customHeight="1">
      <c r="A163" s="25" t="s">
        <v>43</v>
      </c>
      <c r="AC163" s="1" t="s">
        <v>34</v>
      </c>
    </row>
    <row r="164" ht="15" customHeight="1">
      <c r="A164" s="25" t="s">
        <v>39</v>
      </c>
    </row>
    <row r="165" ht="15" customHeight="1"/>
    <row r="166" spans="1:29" s="42" customFormat="1" ht="15" customHeight="1" hidden="1">
      <c r="A166" s="40" t="str">
        <f>'[2]PIB EST'!A32</f>
        <v>Sinaloa</v>
      </c>
      <c r="B166" s="41">
        <v>89274.9</v>
      </c>
      <c r="C166" s="41">
        <v>146236.86922521566</v>
      </c>
      <c r="D166" s="41">
        <v>239543.49902148117</v>
      </c>
      <c r="E166" s="41">
        <v>392384.54862626473</v>
      </c>
      <c r="F166" s="41">
        <v>642746.0341423441</v>
      </c>
      <c r="G166" s="41">
        <v>1052851</v>
      </c>
      <c r="H166" s="41">
        <v>2133742.1583024953</v>
      </c>
      <c r="I166" s="41">
        <v>4324311.41549696</v>
      </c>
      <c r="J166" s="41">
        <v>8763790.482104879</v>
      </c>
      <c r="K166" s="41">
        <v>10965861.764453758</v>
      </c>
      <c r="L166" s="41">
        <v>13721245.901833486</v>
      </c>
      <c r="M166" s="41">
        <v>17168973.414280556</v>
      </c>
      <c r="N166" s="41">
        <v>21483008.919830214</v>
      </c>
      <c r="O166" s="41">
        <f>'[3]Hoja1'!B36</f>
        <v>26881029</v>
      </c>
      <c r="P166" s="41">
        <f>'[3]Hoja1'!C36</f>
        <v>28629067</v>
      </c>
      <c r="Q166" s="41">
        <f>'[3]Hoja1'!D36</f>
        <v>34698957</v>
      </c>
      <c r="R166" s="41">
        <f>'[3]Hoja1'!E36</f>
        <v>48132389</v>
      </c>
      <c r="S166" s="41">
        <f>'[3]Hoja1'!F36</f>
        <v>57307500</v>
      </c>
      <c r="T166" s="41">
        <f>'[3]Hoja1'!G36</f>
        <v>67857845</v>
      </c>
      <c r="U166" s="41">
        <f>'[3]Hoja1'!H36</f>
        <v>79188306</v>
      </c>
      <c r="V166" s="41">
        <f>'[3]Hoja1'!I36</f>
        <v>96569985</v>
      </c>
      <c r="W166" s="41">
        <f>'[3]Hoja1'!J36</f>
        <v>99888549</v>
      </c>
      <c r="X166" s="41">
        <f>'[3]Hoja1'!K36</f>
        <v>109461390</v>
      </c>
      <c r="Y166" s="41">
        <f>'[3]Hoja1'!L36</f>
        <v>119362180</v>
      </c>
      <c r="Z166" s="41">
        <f>'[3]Hoja1'!M36</f>
        <v>138472005</v>
      </c>
      <c r="AA166" s="42">
        <f>'[3]Hoja1'!N36</f>
        <v>143760349</v>
      </c>
      <c r="AB166" s="42">
        <f>'[3]Hoja1'!O36</f>
        <v>155029519</v>
      </c>
      <c r="AC166" s="42">
        <v>218305000</v>
      </c>
    </row>
    <row r="167" spans="1:11" ht="1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1:29" ht="15" customHeight="1">
      <c r="A168" s="44" t="s">
        <v>36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</row>
    <row r="169" spans="1:29" ht="15" customHeight="1">
      <c r="A169" s="45" t="s">
        <v>20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5">
        <v>1998</v>
      </c>
      <c r="U171" s="5">
        <v>1999</v>
      </c>
      <c r="V171" s="5">
        <v>2000</v>
      </c>
      <c r="W171" s="5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5">
        <v>2006</v>
      </c>
      <c r="AC171" s="5">
        <v>2007</v>
      </c>
    </row>
    <row r="172" spans="1:2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9" s="10" customFormat="1" ht="15" customHeight="1">
      <c r="A173" s="7" t="s">
        <v>2</v>
      </c>
      <c r="B173" s="26">
        <f aca="true" t="shared" si="44" ref="B173:AC182">B7/B$166*100</f>
        <v>5.9714432612077974</v>
      </c>
      <c r="C173" s="26">
        <f t="shared" si="44"/>
        <v>4.16789557400415</v>
      </c>
      <c r="D173" s="26">
        <f t="shared" si="44"/>
        <v>3.713313045996016</v>
      </c>
      <c r="E173" s="26">
        <f t="shared" si="44"/>
        <v>4.964007901991128</v>
      </c>
      <c r="F173" s="26">
        <f t="shared" si="44"/>
        <v>5.448186085928432</v>
      </c>
      <c r="G173" s="26">
        <f t="shared" si="44"/>
        <v>4.554300656028251</v>
      </c>
      <c r="H173" s="26">
        <f t="shared" si="44"/>
        <v>4.0631900936415315</v>
      </c>
      <c r="I173" s="26">
        <f t="shared" si="44"/>
        <v>4.711247188856471</v>
      </c>
      <c r="J173" s="26">
        <f t="shared" si="44"/>
        <v>4.508174868017935</v>
      </c>
      <c r="K173" s="26">
        <f t="shared" si="44"/>
        <v>5.0301512261264305</v>
      </c>
      <c r="L173" s="26">
        <f t="shared" si="44"/>
        <v>4.949576407702527</v>
      </c>
      <c r="M173" s="26">
        <f t="shared" si="44"/>
        <v>6.315598340306691</v>
      </c>
      <c r="N173" s="26">
        <f t="shared" si="44"/>
        <v>7.079528783307976</v>
      </c>
      <c r="O173" s="26">
        <f t="shared" si="44"/>
        <v>7.95137753097175</v>
      </c>
      <c r="P173" s="26">
        <f t="shared" si="44"/>
        <v>8.811024844085908</v>
      </c>
      <c r="Q173" s="26">
        <f t="shared" si="44"/>
        <v>9.015484549002437</v>
      </c>
      <c r="R173" s="26">
        <f t="shared" si="44"/>
        <v>7.610243414263107</v>
      </c>
      <c r="S173" s="26">
        <f t="shared" si="44"/>
        <v>8.93213547964926</v>
      </c>
      <c r="T173" s="26">
        <f t="shared" si="44"/>
        <v>10.013421948486574</v>
      </c>
      <c r="U173" s="26">
        <f t="shared" si="44"/>
        <v>10.791240060116957</v>
      </c>
      <c r="V173" s="26">
        <f t="shared" si="44"/>
        <v>11.032750563231422</v>
      </c>
      <c r="W173" s="26">
        <f t="shared" si="44"/>
        <v>12.509488932510173</v>
      </c>
      <c r="X173" s="26">
        <f t="shared" si="44"/>
        <v>12.028785854994167</v>
      </c>
      <c r="Y173" s="26">
        <f t="shared" si="44"/>
        <v>12.917883563286129</v>
      </c>
      <c r="Z173" s="26">
        <f t="shared" si="44"/>
        <v>12.069752198648384</v>
      </c>
      <c r="AA173" s="26">
        <f t="shared" si="44"/>
        <v>12.694021910033065</v>
      </c>
      <c r="AB173" s="26">
        <f t="shared" si="44"/>
        <v>14.876330939270991</v>
      </c>
      <c r="AC173" s="26">
        <f t="shared" si="44"/>
        <v>10.808272187993863</v>
      </c>
    </row>
    <row r="174" spans="1:29" ht="15" customHeight="1">
      <c r="A174" s="16" t="s">
        <v>3</v>
      </c>
      <c r="B174" s="27">
        <f t="shared" si="44"/>
        <v>1.0170831891158658</v>
      </c>
      <c r="C174" s="27">
        <f t="shared" si="44"/>
        <v>0.40755795932837957</v>
      </c>
      <c r="D174" s="27">
        <f t="shared" si="44"/>
        <v>0.33981302073532965</v>
      </c>
      <c r="E174" s="27">
        <f t="shared" si="44"/>
        <v>0.3787101212834385</v>
      </c>
      <c r="F174" s="27">
        <f t="shared" si="44"/>
        <v>0.25531079350644115</v>
      </c>
      <c r="G174" s="27">
        <f t="shared" si="44"/>
        <v>0.1267035886369486</v>
      </c>
      <c r="H174" s="27">
        <f t="shared" si="44"/>
        <v>0.0403516421442866</v>
      </c>
      <c r="I174" s="27">
        <f t="shared" si="44"/>
        <v>0.03649135893277595</v>
      </c>
      <c r="J174" s="27">
        <f t="shared" si="44"/>
        <v>0.027807602258134813</v>
      </c>
      <c r="K174" s="27">
        <f t="shared" si="44"/>
        <v>0.04890167426132169</v>
      </c>
      <c r="L174" s="27">
        <f t="shared" si="44"/>
        <v>0.05396230089434232</v>
      </c>
      <c r="M174" s="27">
        <f t="shared" si="44"/>
        <v>0.17722201127466194</v>
      </c>
      <c r="N174" s="27">
        <f t="shared" si="44"/>
        <v>0.2052524400308655</v>
      </c>
      <c r="O174" s="27">
        <f t="shared" si="44"/>
        <v>0.19902307311226813</v>
      </c>
      <c r="P174" s="27">
        <f t="shared" si="44"/>
        <v>0.19771276164885151</v>
      </c>
      <c r="Q174" s="27">
        <f t="shared" si="44"/>
        <v>0.15203766499379218</v>
      </c>
      <c r="R174" s="27">
        <f t="shared" si="44"/>
        <v>0.15200619898588452</v>
      </c>
      <c r="S174" s="27">
        <f t="shared" si="44"/>
        <v>0.17825600663089475</v>
      </c>
      <c r="T174" s="27">
        <f t="shared" si="44"/>
        <v>0.18452399571486539</v>
      </c>
      <c r="U174" s="27">
        <f t="shared" si="44"/>
        <v>0.19549282440768462</v>
      </c>
      <c r="V174" s="27">
        <f t="shared" si="44"/>
        <v>0.19400877715783016</v>
      </c>
      <c r="W174" s="27">
        <f t="shared" si="44"/>
        <v>0.2109590099261528</v>
      </c>
      <c r="X174" s="27">
        <f t="shared" si="44"/>
        <v>0.20264429494271907</v>
      </c>
      <c r="Y174" s="27">
        <f t="shared" si="44"/>
        <v>0.20763563131973628</v>
      </c>
      <c r="Z174" s="27">
        <f t="shared" si="44"/>
        <v>0.20049310761406247</v>
      </c>
      <c r="AA174" s="27">
        <f t="shared" si="44"/>
        <v>0.208580804850439</v>
      </c>
      <c r="AB174" s="27">
        <f t="shared" si="44"/>
        <v>0.22971715470522747</v>
      </c>
      <c r="AC174" s="27">
        <f t="shared" si="44"/>
        <v>0.18199427406610016</v>
      </c>
    </row>
    <row r="175" spans="1:29" ht="15" customHeight="1">
      <c r="A175" s="16" t="s">
        <v>4</v>
      </c>
      <c r="B175" s="27">
        <f t="shared" si="44"/>
        <v>0.21842645581232803</v>
      </c>
      <c r="C175" s="27">
        <f t="shared" si="44"/>
        <v>0.12855855092908616</v>
      </c>
      <c r="D175" s="27">
        <f t="shared" si="44"/>
        <v>0.1348398104392033</v>
      </c>
      <c r="E175" s="27">
        <f t="shared" si="44"/>
        <v>0.0981180327685894</v>
      </c>
      <c r="F175" s="27">
        <f t="shared" si="44"/>
        <v>0.1678734589844302</v>
      </c>
      <c r="G175" s="27">
        <f t="shared" si="44"/>
        <v>0.11939011313091787</v>
      </c>
      <c r="H175" s="27">
        <f t="shared" si="44"/>
        <v>0.15775101911459777</v>
      </c>
      <c r="I175" s="27">
        <f t="shared" si="44"/>
        <v>0.23162069142628888</v>
      </c>
      <c r="J175" s="27">
        <f t="shared" si="44"/>
        <v>0.19734611450736217</v>
      </c>
      <c r="K175" s="27">
        <f t="shared" si="44"/>
        <v>0.28777026993256033</v>
      </c>
      <c r="L175" s="27">
        <f t="shared" si="44"/>
        <v>0.5379413103451264</v>
      </c>
      <c r="M175" s="27">
        <f t="shared" si="44"/>
        <v>0.7975095347640949</v>
      </c>
      <c r="N175" s="27">
        <f t="shared" si="44"/>
        <v>0.6040792539084681</v>
      </c>
      <c r="O175" s="27">
        <f t="shared" si="44"/>
        <v>0.3787706564358083</v>
      </c>
      <c r="P175" s="27">
        <f t="shared" si="44"/>
        <v>0.3406281909221841</v>
      </c>
      <c r="Q175" s="27">
        <f t="shared" si="44"/>
        <v>0.32846373163320153</v>
      </c>
      <c r="R175" s="27">
        <f t="shared" si="44"/>
        <v>0.35792915867940817</v>
      </c>
      <c r="S175" s="27">
        <f t="shared" si="44"/>
        <v>0.39611533219910133</v>
      </c>
      <c r="T175" s="27">
        <f t="shared" si="44"/>
        <v>0.4014539571658959</v>
      </c>
      <c r="U175" s="27">
        <f t="shared" si="44"/>
        <v>0.37973514296416444</v>
      </c>
      <c r="V175" s="27">
        <f t="shared" si="44"/>
        <v>0.39238438630802314</v>
      </c>
      <c r="W175" s="27">
        <f t="shared" si="44"/>
        <v>0.48085826033973117</v>
      </c>
      <c r="X175" s="27">
        <f t="shared" si="44"/>
        <v>0.4894658162115427</v>
      </c>
      <c r="Y175" s="27">
        <f t="shared" si="44"/>
        <v>0.5181410192072564</v>
      </c>
      <c r="Z175" s="27">
        <f t="shared" si="44"/>
        <v>0.5169052033297271</v>
      </c>
      <c r="AA175" s="27">
        <f t="shared" si="44"/>
        <v>0.4700390689786097</v>
      </c>
      <c r="AB175" s="27">
        <f t="shared" si="44"/>
        <v>0.5373821097903296</v>
      </c>
      <c r="AC175" s="27">
        <f t="shared" si="44"/>
        <v>0.4079057282242734</v>
      </c>
    </row>
    <row r="176" spans="1:29" ht="15" customHeight="1">
      <c r="A176" s="16" t="s">
        <v>5</v>
      </c>
      <c r="B176" s="27">
        <f t="shared" si="44"/>
        <v>0.045925562504130504</v>
      </c>
      <c r="C176" s="27">
        <f t="shared" si="44"/>
        <v>0.0711174962586434</v>
      </c>
      <c r="D176" s="27">
        <f t="shared" si="44"/>
        <v>0.0576095784539011</v>
      </c>
      <c r="E176" s="27">
        <f t="shared" si="44"/>
        <v>0.2935895422062727</v>
      </c>
      <c r="F176" s="27">
        <f t="shared" si="44"/>
        <v>0.3401032264503841</v>
      </c>
      <c r="G176" s="27">
        <f t="shared" si="44"/>
        <v>0.09175087453020418</v>
      </c>
      <c r="H176" s="27">
        <f t="shared" si="44"/>
        <v>0.29778668314145995</v>
      </c>
      <c r="I176" s="27">
        <f t="shared" si="44"/>
        <v>0.06586019660364126</v>
      </c>
      <c r="J176" s="27">
        <f t="shared" si="44"/>
        <v>0.09639664500481038</v>
      </c>
      <c r="K176" s="27">
        <f t="shared" si="44"/>
        <v>0.10059847768425258</v>
      </c>
      <c r="L176" s="27">
        <f t="shared" si="44"/>
        <v>0.0458067003897958</v>
      </c>
      <c r="M176" s="27">
        <f t="shared" si="44"/>
        <v>0.027591632217566144</v>
      </c>
      <c r="N176" s="27">
        <f t="shared" si="44"/>
        <v>0.025431260678558512</v>
      </c>
      <c r="O176" s="27">
        <f t="shared" si="44"/>
        <v>0.024338540016455468</v>
      </c>
      <c r="P176" s="27">
        <f t="shared" si="44"/>
        <v>0.0450790624787039</v>
      </c>
      <c r="Q176" s="27">
        <f t="shared" si="44"/>
        <v>0.10813563646884256</v>
      </c>
      <c r="R176" s="27">
        <f t="shared" si="44"/>
        <v>0.16231110614517805</v>
      </c>
      <c r="S176" s="27">
        <f t="shared" si="44"/>
        <v>0.17949064084107666</v>
      </c>
      <c r="T176" s="27">
        <f t="shared" si="44"/>
        <v>0.28114953694742295</v>
      </c>
      <c r="U176" s="27">
        <f t="shared" si="44"/>
        <v>0.14449335107635716</v>
      </c>
      <c r="V176" s="27">
        <f t="shared" si="44"/>
        <v>0.1280724109048997</v>
      </c>
      <c r="W176" s="27">
        <f t="shared" si="44"/>
        <v>0.17361423780417512</v>
      </c>
      <c r="X176" s="27">
        <f t="shared" si="44"/>
        <v>0.17193645174796338</v>
      </c>
      <c r="Y176" s="27">
        <f t="shared" si="44"/>
        <v>0.11620668456289925</v>
      </c>
      <c r="Z176" s="27">
        <f t="shared" si="44"/>
        <v>0.11608676858546245</v>
      </c>
      <c r="AA176" s="27">
        <f t="shared" si="44"/>
        <v>0.14637062615923394</v>
      </c>
      <c r="AB176" s="27">
        <f t="shared" si="44"/>
        <v>0.15695720503396518</v>
      </c>
      <c r="AC176" s="27">
        <f t="shared" si="44"/>
        <v>0.11493282334348733</v>
      </c>
    </row>
    <row r="177" spans="1:29" ht="15" customHeight="1">
      <c r="A177" s="16" t="s">
        <v>6</v>
      </c>
      <c r="B177" s="27">
        <f t="shared" si="44"/>
        <v>0.47829793144545674</v>
      </c>
      <c r="C177" s="27">
        <f t="shared" si="44"/>
        <v>0.31182286821097494</v>
      </c>
      <c r="D177" s="27">
        <f t="shared" si="44"/>
        <v>0.4441781990938461</v>
      </c>
      <c r="E177" s="27">
        <f t="shared" si="44"/>
        <v>0.6975300147730628</v>
      </c>
      <c r="F177" s="27">
        <f t="shared" si="44"/>
        <v>0.3774430134348728</v>
      </c>
      <c r="G177" s="27">
        <f t="shared" si="44"/>
        <v>0.7660153241056902</v>
      </c>
      <c r="H177" s="27">
        <f t="shared" si="44"/>
        <v>0.43121423852448426</v>
      </c>
      <c r="I177" s="27">
        <f t="shared" si="44"/>
        <v>0.3514779242200644</v>
      </c>
      <c r="J177" s="27">
        <f t="shared" si="44"/>
        <v>0.07438562130520347</v>
      </c>
      <c r="K177" s="27">
        <f t="shared" si="44"/>
        <v>0.23116733134619025</v>
      </c>
      <c r="L177" s="27">
        <f t="shared" si="44"/>
        <v>0.14155602296584885</v>
      </c>
      <c r="M177" s="27">
        <f t="shared" si="44"/>
        <v>0.16137947989921234</v>
      </c>
      <c r="N177" s="27">
        <f t="shared" si="44"/>
        <v>0.20586687909986465</v>
      </c>
      <c r="O177" s="27">
        <f t="shared" si="44"/>
        <v>0.12398502304357469</v>
      </c>
      <c r="P177" s="27">
        <f t="shared" si="44"/>
        <v>0.3333909414512181</v>
      </c>
      <c r="Q177" s="27">
        <f t="shared" si="44"/>
        <v>1.1342989733091977</v>
      </c>
      <c r="R177" s="27">
        <f t="shared" si="44"/>
        <v>0.08162503631390497</v>
      </c>
      <c r="S177" s="27">
        <f t="shared" si="44"/>
        <v>0.08521638005496662</v>
      </c>
      <c r="T177" s="27">
        <f t="shared" si="44"/>
        <v>0.07566245877687391</v>
      </c>
      <c r="U177" s="27">
        <f t="shared" si="44"/>
        <v>0.07390996594876018</v>
      </c>
      <c r="V177" s="27">
        <f t="shared" si="44"/>
        <v>0.07258619849635474</v>
      </c>
      <c r="W177" s="27">
        <f t="shared" si="44"/>
        <v>0.0878357628360384</v>
      </c>
      <c r="X177" s="27">
        <f t="shared" si="44"/>
        <v>0.08961889575858667</v>
      </c>
      <c r="Y177" s="27">
        <f t="shared" si="44"/>
        <v>0.0910819155615288</v>
      </c>
      <c r="Z177" s="27">
        <f t="shared" si="44"/>
        <v>0.0822791090516816</v>
      </c>
      <c r="AA177" s="27">
        <f t="shared" si="44"/>
        <v>0.17449097316812998</v>
      </c>
      <c r="AB177" s="27">
        <f t="shared" si="44"/>
        <v>0.19807272961996353</v>
      </c>
      <c r="AC177" s="27">
        <f t="shared" si="44"/>
        <v>0.1658570806898605</v>
      </c>
    </row>
    <row r="178" spans="1:29" ht="15" customHeight="1">
      <c r="A178" s="16" t="s">
        <v>7</v>
      </c>
      <c r="B178" s="27">
        <f t="shared" si="44"/>
        <v>0</v>
      </c>
      <c r="C178" s="27">
        <f t="shared" si="44"/>
        <v>0</v>
      </c>
      <c r="D178" s="27">
        <f t="shared" si="44"/>
        <v>0</v>
      </c>
      <c r="E178" s="27">
        <f t="shared" si="44"/>
        <v>0</v>
      </c>
      <c r="F178" s="27">
        <f t="shared" si="44"/>
        <v>0</v>
      </c>
      <c r="G178" s="27">
        <f t="shared" si="44"/>
        <v>0</v>
      </c>
      <c r="H178" s="27">
        <f t="shared" si="44"/>
        <v>0</v>
      </c>
      <c r="I178" s="27">
        <f t="shared" si="44"/>
        <v>0</v>
      </c>
      <c r="J178" s="27">
        <f t="shared" si="44"/>
        <v>0</v>
      </c>
      <c r="K178" s="27">
        <f t="shared" si="44"/>
        <v>0</v>
      </c>
      <c r="L178" s="27">
        <f t="shared" si="44"/>
        <v>0</v>
      </c>
      <c r="M178" s="27">
        <f t="shared" si="44"/>
        <v>0</v>
      </c>
      <c r="N178" s="27">
        <f t="shared" si="44"/>
        <v>0</v>
      </c>
      <c r="O178" s="27">
        <f t="shared" si="44"/>
        <v>0</v>
      </c>
      <c r="P178" s="27">
        <f t="shared" si="44"/>
        <v>0</v>
      </c>
      <c r="Q178" s="27">
        <f t="shared" si="44"/>
        <v>0.018161934953837375</v>
      </c>
      <c r="R178" s="27">
        <f t="shared" si="44"/>
        <v>0</v>
      </c>
      <c r="S178" s="27">
        <f t="shared" si="44"/>
        <v>0</v>
      </c>
      <c r="T178" s="27">
        <f t="shared" si="44"/>
        <v>0</v>
      </c>
      <c r="U178" s="27">
        <f t="shared" si="44"/>
        <v>0</v>
      </c>
      <c r="V178" s="27">
        <f t="shared" si="44"/>
        <v>0</v>
      </c>
      <c r="W178" s="27">
        <f t="shared" si="44"/>
        <v>0</v>
      </c>
      <c r="X178" s="27">
        <f t="shared" si="44"/>
        <v>0</v>
      </c>
      <c r="Y178" s="27">
        <f t="shared" si="44"/>
        <v>0</v>
      </c>
      <c r="Z178" s="27">
        <f t="shared" si="44"/>
        <v>0</v>
      </c>
      <c r="AA178" s="27">
        <f t="shared" si="44"/>
        <v>0</v>
      </c>
      <c r="AB178" s="27">
        <f t="shared" si="44"/>
        <v>0</v>
      </c>
      <c r="AC178" s="27">
        <f t="shared" si="44"/>
        <v>0</v>
      </c>
    </row>
    <row r="179" spans="1:29" ht="15" customHeight="1">
      <c r="A179" s="16" t="s">
        <v>8</v>
      </c>
      <c r="B179" s="27">
        <f t="shared" si="44"/>
        <v>2.563990550535481</v>
      </c>
      <c r="C179" s="27">
        <f t="shared" si="44"/>
        <v>2.29764218681771</v>
      </c>
      <c r="D179" s="27">
        <f t="shared" si="44"/>
        <v>2.0113257173253296</v>
      </c>
      <c r="E179" s="27">
        <f t="shared" si="44"/>
        <v>2.8224862673042272</v>
      </c>
      <c r="F179" s="27">
        <f t="shared" si="44"/>
        <v>3.1780826197172902</v>
      </c>
      <c r="G179" s="27">
        <f t="shared" si="44"/>
        <v>2.439376511966081</v>
      </c>
      <c r="H179" s="27">
        <f t="shared" si="44"/>
        <v>1.952344609113462</v>
      </c>
      <c r="I179" s="27">
        <f t="shared" si="44"/>
        <v>2.73870192548077</v>
      </c>
      <c r="J179" s="27">
        <f t="shared" si="44"/>
        <v>3.695809486333221</v>
      </c>
      <c r="K179" s="27">
        <f t="shared" si="44"/>
        <v>3.742154504721146</v>
      </c>
      <c r="L179" s="27">
        <f t="shared" si="44"/>
        <v>4.135894466581704</v>
      </c>
      <c r="M179" s="27">
        <f t="shared" si="44"/>
        <v>4.1649385944370065</v>
      </c>
      <c r="N179" s="27">
        <f t="shared" si="44"/>
        <v>4.378182793248282</v>
      </c>
      <c r="O179" s="27">
        <f t="shared" si="44"/>
        <v>3.3639391185508556</v>
      </c>
      <c r="P179" s="27">
        <f t="shared" si="44"/>
        <v>3.6201591305787226</v>
      </c>
      <c r="Q179" s="27">
        <f t="shared" si="44"/>
        <v>3.5621799266185437</v>
      </c>
      <c r="R179" s="27">
        <f t="shared" si="44"/>
        <v>3.6998707107598583</v>
      </c>
      <c r="S179" s="27">
        <f t="shared" si="44"/>
        <v>3.9715209911442657</v>
      </c>
      <c r="T179" s="27">
        <f t="shared" si="44"/>
        <v>4.221832569248257</v>
      </c>
      <c r="U179" s="27">
        <f t="shared" si="44"/>
        <v>4.4532740793823775</v>
      </c>
      <c r="V179" s="27">
        <f t="shared" si="44"/>
        <v>4.5941105706912975</v>
      </c>
      <c r="W179" s="27">
        <f t="shared" si="44"/>
        <v>5.274009659505616</v>
      </c>
      <c r="X179" s="27">
        <f t="shared" si="44"/>
        <v>4.555142913862139</v>
      </c>
      <c r="Y179" s="27">
        <f t="shared" si="44"/>
        <v>4.750318768474235</v>
      </c>
      <c r="Z179" s="27">
        <f t="shared" si="44"/>
        <v>4.350374915131763</v>
      </c>
      <c r="AA179" s="27">
        <f t="shared" si="44"/>
        <v>4.730940813867947</v>
      </c>
      <c r="AB179" s="27">
        <f t="shared" si="44"/>
        <v>5.089138927148448</v>
      </c>
      <c r="AC179" s="27">
        <f t="shared" si="44"/>
        <v>3.831202858386203</v>
      </c>
    </row>
    <row r="180" spans="1:29" ht="15" customHeight="1">
      <c r="A180" s="16" t="s">
        <v>9</v>
      </c>
      <c r="B180" s="27">
        <f t="shared" si="44"/>
        <v>0.9151508430701126</v>
      </c>
      <c r="C180" s="27">
        <f t="shared" si="44"/>
        <v>0.3186610890050753</v>
      </c>
      <c r="D180" s="27">
        <f t="shared" si="44"/>
        <v>0.18159541034381865</v>
      </c>
      <c r="E180" s="27">
        <f t="shared" si="44"/>
        <v>0</v>
      </c>
      <c r="F180" s="27">
        <f t="shared" si="44"/>
        <v>0</v>
      </c>
      <c r="G180" s="27">
        <f t="shared" si="44"/>
        <v>0</v>
      </c>
      <c r="H180" s="27">
        <f t="shared" si="44"/>
        <v>0.6800727980902935</v>
      </c>
      <c r="I180" s="27">
        <f t="shared" si="44"/>
        <v>0.612259327695929</v>
      </c>
      <c r="J180" s="27">
        <f t="shared" si="44"/>
        <v>0.39628971129463353</v>
      </c>
      <c r="K180" s="27">
        <f t="shared" si="44"/>
        <v>0.601261363823916</v>
      </c>
      <c r="L180" s="27">
        <f t="shared" si="44"/>
        <v>0</v>
      </c>
      <c r="M180" s="27">
        <f t="shared" si="44"/>
        <v>0.8945159171384014</v>
      </c>
      <c r="N180" s="27">
        <f t="shared" si="44"/>
        <v>1.5404285369659263</v>
      </c>
      <c r="O180" s="27">
        <f t="shared" si="44"/>
        <v>1.1594104154271774</v>
      </c>
      <c r="P180" s="27">
        <f t="shared" si="44"/>
        <v>1.288278098619141</v>
      </c>
      <c r="Q180" s="27">
        <f t="shared" si="44"/>
        <v>0.9267656085455248</v>
      </c>
      <c r="R180" s="27">
        <f t="shared" si="44"/>
        <v>0</v>
      </c>
      <c r="S180" s="27">
        <f t="shared" si="44"/>
        <v>0</v>
      </c>
      <c r="T180" s="27">
        <f t="shared" si="44"/>
        <v>0.3345502631272773</v>
      </c>
      <c r="U180" s="27">
        <f t="shared" si="44"/>
        <v>0.14010213452476178</v>
      </c>
      <c r="V180" s="27">
        <f t="shared" si="44"/>
        <v>0.15532776566134912</v>
      </c>
      <c r="W180" s="27">
        <f t="shared" si="44"/>
        <v>0.15016736302776806</v>
      </c>
      <c r="X180" s="27">
        <f t="shared" si="44"/>
        <v>0.34715437105266067</v>
      </c>
      <c r="Y180" s="27">
        <f t="shared" si="44"/>
        <v>0.5324632098709993</v>
      </c>
      <c r="Z180" s="27">
        <f t="shared" si="44"/>
        <v>0.6263175679445098</v>
      </c>
      <c r="AA180" s="27">
        <f t="shared" si="44"/>
        <v>0</v>
      </c>
      <c r="AB180" s="27">
        <f t="shared" si="44"/>
        <v>1.0319222495942855</v>
      </c>
      <c r="AC180" s="27">
        <f t="shared" si="44"/>
        <v>0.4250527473030851</v>
      </c>
    </row>
    <row r="181" spans="1:29" ht="15" customHeight="1">
      <c r="A181" s="16" t="s">
        <v>10</v>
      </c>
      <c r="B181" s="27">
        <f t="shared" si="44"/>
        <v>0</v>
      </c>
      <c r="C181" s="27">
        <f t="shared" si="44"/>
        <v>0</v>
      </c>
      <c r="D181" s="27">
        <f t="shared" si="44"/>
        <v>0</v>
      </c>
      <c r="E181" s="27">
        <f t="shared" si="44"/>
        <v>0</v>
      </c>
      <c r="F181" s="27">
        <f t="shared" si="44"/>
        <v>0</v>
      </c>
      <c r="G181" s="27">
        <f t="shared" si="44"/>
        <v>0</v>
      </c>
      <c r="H181" s="27">
        <f t="shared" si="44"/>
        <v>0</v>
      </c>
      <c r="I181" s="27">
        <f t="shared" si="44"/>
        <v>0</v>
      </c>
      <c r="J181" s="27">
        <f t="shared" si="44"/>
        <v>0</v>
      </c>
      <c r="K181" s="27">
        <f t="shared" si="44"/>
        <v>0.01829760435704297</v>
      </c>
      <c r="L181" s="27">
        <f t="shared" si="44"/>
        <v>0.034415606525709116</v>
      </c>
      <c r="M181" s="27">
        <f t="shared" si="44"/>
        <v>0.0924411705757485</v>
      </c>
      <c r="N181" s="27">
        <f t="shared" si="44"/>
        <v>0.12028761937601165</v>
      </c>
      <c r="O181" s="27">
        <f t="shared" si="44"/>
        <v>2.7019107043856097</v>
      </c>
      <c r="P181" s="27">
        <f t="shared" si="44"/>
        <v>2.985776658387086</v>
      </c>
      <c r="Q181" s="27">
        <f t="shared" si="44"/>
        <v>0</v>
      </c>
      <c r="R181" s="27">
        <f t="shared" si="44"/>
        <v>0</v>
      </c>
      <c r="S181" s="27">
        <f t="shared" si="44"/>
        <v>0.8368014657767308</v>
      </c>
      <c r="T181" s="27">
        <f t="shared" si="44"/>
        <v>0</v>
      </c>
      <c r="U181" s="27">
        <f t="shared" si="44"/>
        <v>0</v>
      </c>
      <c r="V181" s="27">
        <f t="shared" si="44"/>
        <v>0</v>
      </c>
      <c r="W181" s="27">
        <f t="shared" si="44"/>
        <v>0</v>
      </c>
      <c r="X181" s="27">
        <f t="shared" si="44"/>
        <v>0</v>
      </c>
      <c r="Y181" s="27">
        <f t="shared" si="44"/>
        <v>0</v>
      </c>
      <c r="Z181" s="27">
        <f t="shared" si="44"/>
        <v>0</v>
      </c>
      <c r="AA181" s="27">
        <f t="shared" si="44"/>
        <v>0</v>
      </c>
      <c r="AB181" s="27">
        <f t="shared" si="44"/>
        <v>0</v>
      </c>
      <c r="AC181" s="27">
        <f t="shared" si="44"/>
        <v>0</v>
      </c>
    </row>
    <row r="182" spans="1:29" ht="15" customHeight="1">
      <c r="A182" s="16" t="s">
        <v>11</v>
      </c>
      <c r="B182" s="27">
        <f t="shared" si="44"/>
        <v>0</v>
      </c>
      <c r="C182" s="27">
        <f t="shared" si="44"/>
        <v>0</v>
      </c>
      <c r="D182" s="27">
        <f t="shared" si="44"/>
        <v>0</v>
      </c>
      <c r="E182" s="27">
        <f aca="true" t="shared" si="45" ref="E182:AC182">E16/E$166*100</f>
        <v>0</v>
      </c>
      <c r="F182" s="27">
        <f t="shared" si="45"/>
        <v>0</v>
      </c>
      <c r="G182" s="27">
        <f t="shared" si="45"/>
        <v>0</v>
      </c>
      <c r="H182" s="27">
        <f t="shared" si="45"/>
        <v>0</v>
      </c>
      <c r="I182" s="27">
        <f t="shared" si="45"/>
        <v>0</v>
      </c>
      <c r="J182" s="27">
        <f t="shared" si="45"/>
        <v>0</v>
      </c>
      <c r="K182" s="27">
        <f t="shared" si="45"/>
        <v>0</v>
      </c>
      <c r="L182" s="27">
        <f t="shared" si="45"/>
        <v>0</v>
      </c>
      <c r="M182" s="27">
        <f t="shared" si="45"/>
        <v>0</v>
      </c>
      <c r="N182" s="27">
        <f t="shared" si="45"/>
        <v>0</v>
      </c>
      <c r="O182" s="27">
        <f t="shared" si="45"/>
        <v>0</v>
      </c>
      <c r="P182" s="27">
        <f t="shared" si="45"/>
        <v>0</v>
      </c>
      <c r="Q182" s="27">
        <f t="shared" si="45"/>
        <v>2.7854410724794985</v>
      </c>
      <c r="R182" s="27">
        <f t="shared" si="45"/>
        <v>3.1565012033788724</v>
      </c>
      <c r="S182" s="27">
        <f t="shared" si="45"/>
        <v>3.284734663002225</v>
      </c>
      <c r="T182" s="27">
        <f t="shared" si="45"/>
        <v>4.514249167505983</v>
      </c>
      <c r="U182" s="27">
        <f t="shared" si="45"/>
        <v>5.404232561812853</v>
      </c>
      <c r="V182" s="27">
        <f t="shared" si="45"/>
        <v>5.496260454011668</v>
      </c>
      <c r="W182" s="27">
        <f t="shared" si="45"/>
        <v>6.13204463907069</v>
      </c>
      <c r="X182" s="27">
        <f t="shared" si="45"/>
        <v>6.172823111418556</v>
      </c>
      <c r="Y182" s="27">
        <f t="shared" si="45"/>
        <v>6.702036334289471</v>
      </c>
      <c r="Z182" s="27">
        <f t="shared" si="45"/>
        <v>6.177295526991179</v>
      </c>
      <c r="AA182" s="27">
        <f t="shared" si="45"/>
        <v>6.963599623008705</v>
      </c>
      <c r="AB182" s="27">
        <f t="shared" si="45"/>
        <v>7.633140563378772</v>
      </c>
      <c r="AC182" s="27">
        <f t="shared" si="45"/>
        <v>5.681326675980852</v>
      </c>
    </row>
    <row r="183" spans="1:29" ht="15" customHeight="1">
      <c r="A183" s="16" t="s">
        <v>12</v>
      </c>
      <c r="B183" s="27">
        <f aca="true" t="shared" si="46" ref="B183:AC184">B17/B$166*100</f>
        <v>0.7325687287244231</v>
      </c>
      <c r="C183" s="27">
        <f t="shared" si="46"/>
        <v>0.6325354234542803</v>
      </c>
      <c r="D183" s="27">
        <f t="shared" si="46"/>
        <v>0.5439513096045878</v>
      </c>
      <c r="E183" s="27">
        <f t="shared" si="46"/>
        <v>0.673573923655537</v>
      </c>
      <c r="F183" s="27">
        <f t="shared" si="46"/>
        <v>0.7203467239090935</v>
      </c>
      <c r="G183" s="27">
        <f t="shared" si="46"/>
        <v>0.6193658931795667</v>
      </c>
      <c r="H183" s="27">
        <f t="shared" si="46"/>
        <v>0.5036691035129478</v>
      </c>
      <c r="I183" s="27">
        <f t="shared" si="46"/>
        <v>0.674835764497001</v>
      </c>
      <c r="J183" s="27">
        <f t="shared" si="46"/>
        <v>0.020139687314570352</v>
      </c>
      <c r="K183" s="27">
        <f t="shared" si="46"/>
        <v>0</v>
      </c>
      <c r="L183" s="27">
        <f t="shared" si="46"/>
        <v>0</v>
      </c>
      <c r="M183" s="27">
        <f t="shared" si="46"/>
        <v>0</v>
      </c>
      <c r="N183" s="27">
        <f t="shared" si="46"/>
        <v>0</v>
      </c>
      <c r="O183" s="27">
        <f t="shared" si="46"/>
        <v>0</v>
      </c>
      <c r="P183" s="27">
        <f t="shared" si="46"/>
        <v>0</v>
      </c>
      <c r="Q183" s="27">
        <f t="shared" si="46"/>
        <v>0</v>
      </c>
      <c r="R183" s="27">
        <f t="shared" si="46"/>
        <v>0</v>
      </c>
      <c r="S183" s="27">
        <f t="shared" si="46"/>
        <v>0</v>
      </c>
      <c r="T183" s="27">
        <f t="shared" si="46"/>
        <v>0</v>
      </c>
      <c r="U183" s="27">
        <f t="shared" si="46"/>
        <v>0</v>
      </c>
      <c r="V183" s="27">
        <f t="shared" si="46"/>
        <v>0</v>
      </c>
      <c r="W183" s="27">
        <f t="shared" si="46"/>
        <v>0</v>
      </c>
      <c r="X183" s="27">
        <f t="shared" si="46"/>
        <v>0</v>
      </c>
      <c r="Y183" s="27">
        <f t="shared" si="46"/>
        <v>0</v>
      </c>
      <c r="Z183" s="27">
        <f t="shared" si="46"/>
        <v>0</v>
      </c>
      <c r="AA183" s="27">
        <f t="shared" si="46"/>
        <v>0</v>
      </c>
      <c r="AB183" s="27">
        <f t="shared" si="46"/>
        <v>0</v>
      </c>
      <c r="AC183" s="27">
        <f t="shared" si="46"/>
        <v>0</v>
      </c>
    </row>
    <row r="184" spans="1:29" ht="15" customHeight="1">
      <c r="A184" s="16" t="s">
        <v>13</v>
      </c>
      <c r="B184" s="27">
        <f t="shared" si="46"/>
        <v>0</v>
      </c>
      <c r="C184" s="27">
        <f t="shared" si="46"/>
        <v>0</v>
      </c>
      <c r="D184" s="27">
        <f t="shared" si="46"/>
        <v>0</v>
      </c>
      <c r="E184" s="27">
        <f t="shared" si="46"/>
        <v>0</v>
      </c>
      <c r="F184" s="27">
        <f t="shared" si="46"/>
        <v>0.40902624992591946</v>
      </c>
      <c r="G184" s="27">
        <f t="shared" si="46"/>
        <v>0.3916983504788427</v>
      </c>
      <c r="H184" s="27">
        <f t="shared" si="46"/>
        <v>0</v>
      </c>
      <c r="I184" s="27">
        <f t="shared" si="46"/>
        <v>0</v>
      </c>
      <c r="J184" s="27">
        <f t="shared" si="46"/>
        <v>0</v>
      </c>
      <c r="K184" s="27">
        <f t="shared" si="46"/>
        <v>0</v>
      </c>
      <c r="L184" s="27">
        <f t="shared" si="46"/>
        <v>0</v>
      </c>
      <c r="M184" s="27">
        <f t="shared" si="46"/>
        <v>0</v>
      </c>
      <c r="N184" s="27">
        <f t="shared" si="46"/>
        <v>0</v>
      </c>
      <c r="O184" s="27">
        <f t="shared" si="46"/>
        <v>0</v>
      </c>
      <c r="P184" s="27">
        <f t="shared" si="46"/>
        <v>0</v>
      </c>
      <c r="Q184" s="27">
        <f t="shared" si="46"/>
        <v>0</v>
      </c>
      <c r="R184" s="27">
        <f t="shared" si="46"/>
        <v>0</v>
      </c>
      <c r="S184" s="27">
        <f t="shared" si="46"/>
        <v>0</v>
      </c>
      <c r="T184" s="27">
        <f t="shared" si="46"/>
        <v>0</v>
      </c>
      <c r="U184" s="27">
        <f t="shared" si="46"/>
        <v>0</v>
      </c>
      <c r="V184" s="27">
        <f t="shared" si="46"/>
        <v>0</v>
      </c>
      <c r="W184" s="27">
        <f t="shared" si="46"/>
        <v>0</v>
      </c>
      <c r="X184" s="27">
        <f t="shared" si="46"/>
        <v>0</v>
      </c>
      <c r="Y184" s="27">
        <f t="shared" si="46"/>
        <v>0</v>
      </c>
      <c r="Z184" s="27">
        <f t="shared" si="46"/>
        <v>0</v>
      </c>
      <c r="AA184" s="27">
        <f t="shared" si="46"/>
        <v>0</v>
      </c>
      <c r="AB184" s="27">
        <f t="shared" si="46"/>
        <v>0</v>
      </c>
      <c r="AC184" s="27">
        <f t="shared" si="46"/>
        <v>0</v>
      </c>
    </row>
    <row r="185" spans="1:29" ht="15" customHeight="1">
      <c r="A185" s="1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9"/>
      <c r="AC185" s="27"/>
    </row>
    <row r="186" spans="1:29" s="10" customFormat="1" ht="15" customHeight="1">
      <c r="A186" s="7" t="s">
        <v>14</v>
      </c>
      <c r="B186" s="26">
        <f aca="true" t="shared" si="47" ref="B186:AC186">B20/B$166*100</f>
        <v>5.9714432612077974</v>
      </c>
      <c r="C186" s="26">
        <f t="shared" si="47"/>
        <v>4.16789557400415</v>
      </c>
      <c r="D186" s="26">
        <f t="shared" si="47"/>
        <v>3.713313045996016</v>
      </c>
      <c r="E186" s="26">
        <f t="shared" si="47"/>
        <v>4.964007901991128</v>
      </c>
      <c r="F186" s="26">
        <f t="shared" si="47"/>
        <v>5.448186085928432</v>
      </c>
      <c r="G186" s="26">
        <f t="shared" si="47"/>
        <v>4.554300656028251</v>
      </c>
      <c r="H186" s="26">
        <f t="shared" si="47"/>
        <v>4.0631900936415315</v>
      </c>
      <c r="I186" s="26">
        <f t="shared" si="47"/>
        <v>4.711247188856471</v>
      </c>
      <c r="J186" s="26">
        <f t="shared" si="47"/>
        <v>4.508174868017935</v>
      </c>
      <c r="K186" s="26">
        <f t="shared" si="47"/>
        <v>5.030151864471153</v>
      </c>
      <c r="L186" s="26">
        <f t="shared" si="47"/>
        <v>4.949578229694508</v>
      </c>
      <c r="M186" s="26">
        <f t="shared" si="47"/>
        <v>6.315599446954103</v>
      </c>
      <c r="N186" s="26">
        <f t="shared" si="47"/>
        <v>7.079529481534191</v>
      </c>
      <c r="O186" s="26">
        <f t="shared" si="47"/>
        <v>7.951378126187059</v>
      </c>
      <c r="P186" s="26">
        <f t="shared" si="47"/>
        <v>8.811024585607349</v>
      </c>
      <c r="Q186" s="26">
        <f t="shared" si="47"/>
        <v>9.015483606611001</v>
      </c>
      <c r="R186" s="26">
        <f t="shared" si="47"/>
        <v>7.610243414263109</v>
      </c>
      <c r="S186" s="26">
        <f t="shared" si="47"/>
        <v>8.93213547964926</v>
      </c>
      <c r="T186" s="26">
        <f t="shared" si="47"/>
        <v>10.013421948486574</v>
      </c>
      <c r="U186" s="26">
        <f t="shared" si="47"/>
        <v>10.791239176148054</v>
      </c>
      <c r="V186" s="26">
        <f t="shared" si="47"/>
        <v>11.032750563231419</v>
      </c>
      <c r="W186" s="26">
        <f t="shared" si="47"/>
        <v>12.509488932510173</v>
      </c>
      <c r="X186" s="26">
        <f t="shared" si="47"/>
        <v>12.028785854994167</v>
      </c>
      <c r="Y186" s="26">
        <f t="shared" si="47"/>
        <v>12.917883563286125</v>
      </c>
      <c r="Z186" s="26">
        <f t="shared" si="47"/>
        <v>12.069752198648382</v>
      </c>
      <c r="AA186" s="26">
        <f t="shared" si="47"/>
        <v>12.694021910033065</v>
      </c>
      <c r="AB186" s="26">
        <f t="shared" si="47"/>
        <v>14.876330939270993</v>
      </c>
      <c r="AC186" s="26">
        <f t="shared" si="47"/>
        <v>10.808272187993861</v>
      </c>
    </row>
    <row r="187" spans="1:29" ht="15" customHeight="1">
      <c r="A187" s="16" t="s">
        <v>31</v>
      </c>
      <c r="B187" s="27">
        <f aca="true" t="shared" si="48" ref="B187:AC187">B21/B$166*100</f>
        <v>2.1540208950108037</v>
      </c>
      <c r="C187" s="27">
        <f t="shared" si="48"/>
        <v>2.244304064623728</v>
      </c>
      <c r="D187" s="27">
        <f t="shared" si="48"/>
        <v>2.0367908208448076</v>
      </c>
      <c r="E187" s="27">
        <f t="shared" si="48"/>
        <v>1.9493632016803641</v>
      </c>
      <c r="F187" s="27">
        <f t="shared" si="48"/>
        <v>1.710317826335349</v>
      </c>
      <c r="G187" s="27">
        <f t="shared" si="48"/>
        <v>1.526711756934267</v>
      </c>
      <c r="H187" s="27">
        <f t="shared" si="48"/>
        <v>1.6681959374284336</v>
      </c>
      <c r="I187" s="27">
        <f t="shared" si="48"/>
        <v>2.0509854975328463</v>
      </c>
      <c r="J187" s="27">
        <f t="shared" si="48"/>
        <v>1.845867953259726</v>
      </c>
      <c r="K187" s="27">
        <f t="shared" si="48"/>
        <v>2.0076972036403093</v>
      </c>
      <c r="L187" s="27">
        <f t="shared" si="48"/>
        <v>2.0954897394673138</v>
      </c>
      <c r="M187" s="27">
        <f t="shared" si="48"/>
        <v>2.2445692045830943</v>
      </c>
      <c r="N187" s="27">
        <f t="shared" si="48"/>
        <v>2.491627183126592</v>
      </c>
      <c r="O187" s="27">
        <f t="shared" si="48"/>
        <v>2.2366199225483516</v>
      </c>
      <c r="P187" s="27">
        <f t="shared" si="48"/>
        <v>2.2110719919723545</v>
      </c>
      <c r="Q187" s="27">
        <f t="shared" si="48"/>
        <v>2.246691440898353</v>
      </c>
      <c r="R187" s="27">
        <f t="shared" si="48"/>
        <v>1.9619917411537582</v>
      </c>
      <c r="S187" s="27">
        <f t="shared" si="48"/>
        <v>2.136174828774593</v>
      </c>
      <c r="T187" s="27">
        <f t="shared" si="48"/>
        <v>2.2390490708922455</v>
      </c>
      <c r="U187" s="27">
        <f t="shared" si="48"/>
        <v>2.1152674348154386</v>
      </c>
      <c r="V187" s="27">
        <f t="shared" si="48"/>
        <v>2.17578352321376</v>
      </c>
      <c r="W187" s="27">
        <f t="shared" si="48"/>
        <v>2.4470644748278403</v>
      </c>
      <c r="X187" s="27">
        <f t="shared" si="48"/>
        <v>2.420410805124985</v>
      </c>
      <c r="Y187" s="27">
        <f t="shared" si="48"/>
        <v>2.434581338075427</v>
      </c>
      <c r="Z187" s="27">
        <f t="shared" si="48"/>
        <v>2.2104512923027295</v>
      </c>
      <c r="AA187" s="27">
        <f t="shared" si="48"/>
        <v>2.3254880273002123</v>
      </c>
      <c r="AB187" s="27">
        <f t="shared" si="48"/>
        <v>2.491781710294799</v>
      </c>
      <c r="AC187" s="27">
        <f t="shared" si="48"/>
        <v>1.8873622683859739</v>
      </c>
    </row>
    <row r="188" spans="1:29" ht="15" customHeight="1">
      <c r="A188" s="18" t="s">
        <v>23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>
        <f aca="true" t="shared" si="49" ref="X188:AC201">X22/X$166*100</f>
        <v>1.9857956170664377</v>
      </c>
      <c r="Y188" s="27">
        <f t="shared" si="49"/>
        <v>2.01159479660978</v>
      </c>
      <c r="Z188" s="27">
        <f t="shared" si="49"/>
        <v>1.759237334651145</v>
      </c>
      <c r="AA188" s="27">
        <f t="shared" si="49"/>
        <v>1.8588758566522403</v>
      </c>
      <c r="AB188" s="27">
        <f t="shared" si="49"/>
        <v>1.988269214716457</v>
      </c>
      <c r="AC188" s="27">
        <f t="shared" si="49"/>
        <v>1.4917221318797096</v>
      </c>
    </row>
    <row r="189" spans="1:29" ht="15" customHeight="1">
      <c r="A189" s="18" t="s">
        <v>24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>
        <f t="shared" si="49"/>
        <v>0.04606243991602884</v>
      </c>
      <c r="Y189" s="27">
        <f t="shared" si="49"/>
        <v>0.07069050179881098</v>
      </c>
      <c r="Z189" s="27">
        <f t="shared" si="49"/>
        <v>0.14322258784365838</v>
      </c>
      <c r="AA189" s="27">
        <f t="shared" si="49"/>
        <v>0.14962371091628332</v>
      </c>
      <c r="AB189" s="27">
        <f t="shared" si="49"/>
        <v>0.16581829167643872</v>
      </c>
      <c r="AC189" s="27">
        <f t="shared" si="49"/>
        <v>0.06419092553995556</v>
      </c>
    </row>
    <row r="190" spans="1:29" ht="15" customHeight="1">
      <c r="A190" s="18" t="s">
        <v>25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>
        <f t="shared" si="49"/>
        <v>0.38855274814251856</v>
      </c>
      <c r="Y190" s="27">
        <f t="shared" si="49"/>
        <v>0.35229603966683587</v>
      </c>
      <c r="Z190" s="27">
        <f t="shared" si="49"/>
        <v>0.3079913698079262</v>
      </c>
      <c r="AA190" s="27">
        <f t="shared" si="49"/>
        <v>0.3169884597316886</v>
      </c>
      <c r="AB190" s="27">
        <f t="shared" si="49"/>
        <v>0.33769420390190336</v>
      </c>
      <c r="AC190" s="27">
        <f t="shared" si="49"/>
        <v>0.3314492109663086</v>
      </c>
    </row>
    <row r="191" spans="1:29" ht="15" customHeight="1">
      <c r="A191" s="16" t="s">
        <v>15</v>
      </c>
      <c r="B191" s="27">
        <f aca="true" t="shared" si="50" ref="B191:W191">B25/B$166*100</f>
        <v>2.3814084361897914</v>
      </c>
      <c r="C191" s="27">
        <f t="shared" si="50"/>
        <v>0.4841460322223032</v>
      </c>
      <c r="D191" s="27">
        <f t="shared" si="50"/>
        <v>0.35943367426673073</v>
      </c>
      <c r="E191" s="27">
        <f t="shared" si="50"/>
        <v>1.0984122629418709</v>
      </c>
      <c r="F191" s="27">
        <f t="shared" si="50"/>
        <v>2.5218358634649025</v>
      </c>
      <c r="G191" s="27">
        <f t="shared" si="50"/>
        <v>1.5199681626364985</v>
      </c>
      <c r="H191" s="27">
        <f t="shared" si="50"/>
        <v>1.2277022271913258</v>
      </c>
      <c r="I191" s="27">
        <f t="shared" si="50"/>
        <v>1.1069970545703325</v>
      </c>
      <c r="J191" s="27">
        <f t="shared" si="50"/>
        <v>0.81068802529081</v>
      </c>
      <c r="K191" s="27">
        <f t="shared" si="50"/>
        <v>1.2519973618948763</v>
      </c>
      <c r="L191" s="27">
        <f t="shared" si="50"/>
        <v>1.1688829217656445</v>
      </c>
      <c r="M191" s="27">
        <f t="shared" si="50"/>
        <v>2.205475195651744</v>
      </c>
      <c r="N191" s="27">
        <f t="shared" si="50"/>
        <v>2.5424487418791086</v>
      </c>
      <c r="O191" s="27">
        <f t="shared" si="50"/>
        <v>1.3052939677272029</v>
      </c>
      <c r="P191" s="27">
        <f t="shared" si="50"/>
        <v>1.05832183773226</v>
      </c>
      <c r="Q191" s="27">
        <f t="shared" si="50"/>
        <v>0.5560005420335833</v>
      </c>
      <c r="R191" s="27">
        <f t="shared" si="50"/>
        <v>0.6051132450541775</v>
      </c>
      <c r="S191" s="27">
        <f t="shared" si="50"/>
        <v>0.4268718649391441</v>
      </c>
      <c r="T191" s="27">
        <f t="shared" si="50"/>
        <v>0.5954616595914592</v>
      </c>
      <c r="U191" s="27">
        <f t="shared" si="50"/>
        <v>1.0387340398467422</v>
      </c>
      <c r="V191" s="27">
        <f t="shared" si="50"/>
        <v>0.7454587592614826</v>
      </c>
      <c r="W191" s="27">
        <f t="shared" si="50"/>
        <v>0.7786525250256664</v>
      </c>
      <c r="X191" s="27">
        <f t="shared" si="49"/>
        <v>0.7329262025632965</v>
      </c>
      <c r="Y191" s="27">
        <f t="shared" si="49"/>
        <v>0.3525632005045484</v>
      </c>
      <c r="Z191" s="27">
        <f t="shared" si="49"/>
        <v>0.9606888280414514</v>
      </c>
      <c r="AA191" s="27">
        <f t="shared" si="49"/>
        <v>1.9847835768679163</v>
      </c>
      <c r="AB191" s="27">
        <f t="shared" si="49"/>
        <v>2.397285448586085</v>
      </c>
      <c r="AC191" s="27">
        <f t="shared" si="49"/>
        <v>1.5174444469893038</v>
      </c>
    </row>
    <row r="192" spans="1:29" ht="15" customHeight="1">
      <c r="A192" s="19" t="s">
        <v>26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>
        <f t="shared" si="49"/>
        <v>0.042606284279781206</v>
      </c>
      <c r="Y192" s="27">
        <f t="shared" si="49"/>
        <v>0.04066501215041481</v>
      </c>
      <c r="Z192" s="27">
        <f t="shared" si="49"/>
        <v>0.04714087515379011</v>
      </c>
      <c r="AA192" s="27">
        <f t="shared" si="49"/>
        <v>0.06297352686588151</v>
      </c>
      <c r="AB192" s="27">
        <f t="shared" si="49"/>
        <v>0.05020572888444555</v>
      </c>
      <c r="AC192" s="27">
        <f t="shared" si="49"/>
        <v>0.04219958315201209</v>
      </c>
    </row>
    <row r="193" spans="1:29" ht="15" customHeight="1">
      <c r="A193" s="19" t="s">
        <v>27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>
        <f t="shared" si="49"/>
        <v>0.6903199182835154</v>
      </c>
      <c r="Y193" s="27">
        <f t="shared" si="49"/>
        <v>0.31189818835413363</v>
      </c>
      <c r="Z193" s="27">
        <f t="shared" si="49"/>
        <v>0.9135479528876613</v>
      </c>
      <c r="AA193" s="27">
        <f t="shared" si="49"/>
        <v>1.921810050002035</v>
      </c>
      <c r="AB193" s="27">
        <f t="shared" si="49"/>
        <v>2.3470797197016395</v>
      </c>
      <c r="AC193" s="27">
        <f t="shared" si="49"/>
        <v>1.475244863837292</v>
      </c>
    </row>
    <row r="194" spans="1:29" ht="15" customHeight="1">
      <c r="A194" s="16" t="s">
        <v>16</v>
      </c>
      <c r="B194" s="27">
        <f aca="true" t="shared" si="51" ref="B194:W194">B28/B$166*100</f>
        <v>1.1223759421741162</v>
      </c>
      <c r="C194" s="27">
        <f t="shared" si="51"/>
        <v>0.9559832670152257</v>
      </c>
      <c r="D194" s="27">
        <f t="shared" si="51"/>
        <v>0.937199301659478</v>
      </c>
      <c r="E194" s="27">
        <f t="shared" si="51"/>
        <v>0.8891787437132685</v>
      </c>
      <c r="F194" s="27">
        <f t="shared" si="51"/>
        <v>1.0427135515418455</v>
      </c>
      <c r="G194" s="27">
        <f t="shared" si="51"/>
        <v>1.2024493494331105</v>
      </c>
      <c r="H194" s="27">
        <f t="shared" si="51"/>
        <v>0.29136603857262455</v>
      </c>
      <c r="I194" s="27">
        <f t="shared" si="51"/>
        <v>1.1157152055954633</v>
      </c>
      <c r="J194" s="27">
        <f t="shared" si="51"/>
        <v>1.163765840913898</v>
      </c>
      <c r="K194" s="27">
        <f t="shared" si="51"/>
        <v>1.2314061849449773</v>
      </c>
      <c r="L194" s="27">
        <f t="shared" si="51"/>
        <v>1.2538824916548592</v>
      </c>
      <c r="M194" s="27">
        <f t="shared" si="51"/>
        <v>1.5016823882175239</v>
      </c>
      <c r="N194" s="27">
        <f t="shared" si="51"/>
        <v>1.6034834379369725</v>
      </c>
      <c r="O194" s="27">
        <f t="shared" si="51"/>
        <v>3.995031030992154</v>
      </c>
      <c r="P194" s="27">
        <f t="shared" si="51"/>
        <v>4.557903273620479</v>
      </c>
      <c r="Q194" s="27">
        <f t="shared" si="51"/>
        <v>4.4483887339899</v>
      </c>
      <c r="R194" s="27">
        <f t="shared" si="51"/>
        <v>4.248218786730075</v>
      </c>
      <c r="S194" s="27">
        <f t="shared" si="51"/>
        <v>5.829185843039742</v>
      </c>
      <c r="T194" s="27">
        <f t="shared" si="51"/>
        <v>6.6834455795052135</v>
      </c>
      <c r="U194" s="27">
        <f t="shared" si="51"/>
        <v>7.4442306228902035</v>
      </c>
      <c r="V194" s="27">
        <f t="shared" si="51"/>
        <v>7.854370492032281</v>
      </c>
      <c r="W194" s="27">
        <f t="shared" si="51"/>
        <v>8.827491475524386</v>
      </c>
      <c r="X194" s="27">
        <f t="shared" si="49"/>
        <v>8.600198657261707</v>
      </c>
      <c r="Y194" s="27">
        <f t="shared" si="49"/>
        <v>9.088414337774326</v>
      </c>
      <c r="Z194" s="27">
        <f t="shared" si="49"/>
        <v>8.099056310335074</v>
      </c>
      <c r="AA194" s="27">
        <f t="shared" si="49"/>
        <v>8.171500034407957</v>
      </c>
      <c r="AB194" s="27">
        <f t="shared" si="49"/>
        <v>8.776093022645579</v>
      </c>
      <c r="AC194" s="27">
        <f t="shared" si="49"/>
        <v>6.844229312200819</v>
      </c>
    </row>
    <row r="195" spans="1:29" ht="15" customHeight="1">
      <c r="A195" s="18" t="s">
        <v>28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>
        <f t="shared" si="49"/>
        <v>6.819802304721327</v>
      </c>
      <c r="Y195" s="27">
        <f t="shared" si="49"/>
        <v>7.31021123608835</v>
      </c>
      <c r="Z195" s="27">
        <f t="shared" si="49"/>
        <v>6.463175737218509</v>
      </c>
      <c r="AA195" s="27">
        <f t="shared" si="49"/>
        <v>6.416579328142838</v>
      </c>
      <c r="AB195" s="27">
        <f t="shared" si="49"/>
        <v>6.957882324333342</v>
      </c>
      <c r="AC195" s="27">
        <f t="shared" si="49"/>
        <v>5.409688738233206</v>
      </c>
    </row>
    <row r="196" spans="1:29" ht="15" customHeight="1">
      <c r="A196" s="18" t="s">
        <v>29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>
        <f t="shared" si="49"/>
        <v>1.7803963525403796</v>
      </c>
      <c r="Y196" s="27">
        <f t="shared" si="49"/>
        <v>1.778203101685978</v>
      </c>
      <c r="Z196" s="27">
        <f t="shared" si="49"/>
        <v>1.6358805731165664</v>
      </c>
      <c r="AA196" s="27">
        <f t="shared" si="49"/>
        <v>1.754920706265119</v>
      </c>
      <c r="AB196" s="27">
        <f t="shared" si="49"/>
        <v>1.8182106983122355</v>
      </c>
      <c r="AC196" s="27">
        <f t="shared" si="49"/>
        <v>1.434540573967614</v>
      </c>
    </row>
    <row r="197" spans="1:29" ht="15" customHeight="1">
      <c r="A197" s="16" t="s">
        <v>17</v>
      </c>
      <c r="B197" s="27">
        <f aca="true" t="shared" si="52" ref="B197:W201">B31/B$166*100</f>
        <v>0.27667351069561547</v>
      </c>
      <c r="C197" s="27">
        <f t="shared" si="52"/>
        <v>0.4355946645841909</v>
      </c>
      <c r="D197" s="27">
        <f t="shared" si="52"/>
        <v>0.3197749064904945</v>
      </c>
      <c r="E197" s="27">
        <f t="shared" si="52"/>
        <v>0.5387571981111635</v>
      </c>
      <c r="F197" s="27">
        <f t="shared" si="52"/>
        <v>0.17331884458633484</v>
      </c>
      <c r="G197" s="27">
        <f t="shared" si="52"/>
        <v>0.3051713870243748</v>
      </c>
      <c r="H197" s="27">
        <f t="shared" si="52"/>
        <v>0.18338673137118866</v>
      </c>
      <c r="I197" s="27">
        <f t="shared" si="52"/>
        <v>0.4020524501934364</v>
      </c>
      <c r="J197" s="27">
        <f t="shared" si="52"/>
        <v>0.6443787093645421</v>
      </c>
      <c r="K197" s="27">
        <f t="shared" si="52"/>
        <v>0.5066660623071207</v>
      </c>
      <c r="L197" s="27">
        <f t="shared" si="52"/>
        <v>0.37235175555867694</v>
      </c>
      <c r="M197" s="27">
        <f t="shared" si="52"/>
        <v>0.299397050479701</v>
      </c>
      <c r="N197" s="27">
        <f t="shared" si="52"/>
        <v>0.31699232753722756</v>
      </c>
      <c r="O197" s="27">
        <f t="shared" si="52"/>
        <v>0.3704227617179387</v>
      </c>
      <c r="P197" s="27">
        <f t="shared" si="52"/>
        <v>0.9400131691333148</v>
      </c>
      <c r="Q197" s="27">
        <f t="shared" si="52"/>
        <v>1.7210782445132282</v>
      </c>
      <c r="R197" s="27">
        <f t="shared" si="52"/>
        <v>0.6376780217578646</v>
      </c>
      <c r="S197" s="27">
        <f t="shared" si="52"/>
        <v>0.3181979182480478</v>
      </c>
      <c r="T197" s="27">
        <f t="shared" si="52"/>
        <v>0.49546563849765635</v>
      </c>
      <c r="U197" s="27">
        <f t="shared" si="52"/>
        <v>0.1930070785956704</v>
      </c>
      <c r="V197" s="27">
        <f t="shared" si="52"/>
        <v>0.1882739704267325</v>
      </c>
      <c r="W197" s="27">
        <f t="shared" si="52"/>
        <v>0.22392165692586047</v>
      </c>
      <c r="X197" s="27">
        <f t="shared" si="49"/>
        <v>0.20287363516944193</v>
      </c>
      <c r="Y197" s="27">
        <f t="shared" si="49"/>
        <v>0.751071421450245</v>
      </c>
      <c r="Z197" s="27">
        <f t="shared" si="49"/>
        <v>0.7534905261175354</v>
      </c>
      <c r="AA197" s="27">
        <f t="shared" si="49"/>
        <v>0.1500950397664936</v>
      </c>
      <c r="AB197" s="27">
        <f t="shared" si="49"/>
        <v>1.0633536829847225</v>
      </c>
      <c r="AC197" s="27">
        <f t="shared" si="49"/>
        <v>0.5234477909347014</v>
      </c>
    </row>
    <row r="198" spans="1:29" ht="15" customHeight="1">
      <c r="A198" s="16" t="s">
        <v>13</v>
      </c>
      <c r="B198" s="27">
        <f t="shared" si="52"/>
        <v>0</v>
      </c>
      <c r="C198" s="27">
        <f t="shared" si="52"/>
        <v>0.04239696892342203</v>
      </c>
      <c r="D198" s="27">
        <f t="shared" si="52"/>
        <v>0.0551048141732967</v>
      </c>
      <c r="E198" s="27">
        <f t="shared" si="52"/>
        <v>0.4882964955444605</v>
      </c>
      <c r="F198" s="27">
        <f t="shared" si="52"/>
        <v>0</v>
      </c>
      <c r="G198" s="27">
        <f t="shared" si="52"/>
        <v>0</v>
      </c>
      <c r="H198" s="27">
        <f t="shared" si="52"/>
        <v>0</v>
      </c>
      <c r="I198" s="27">
        <f t="shared" si="52"/>
        <v>0</v>
      </c>
      <c r="J198" s="27">
        <f t="shared" si="52"/>
        <v>0</v>
      </c>
      <c r="K198" s="27">
        <f t="shared" si="52"/>
        <v>0</v>
      </c>
      <c r="L198" s="27">
        <f t="shared" si="52"/>
        <v>0.018214818230653778</v>
      </c>
      <c r="M198" s="27">
        <f t="shared" si="52"/>
        <v>0.019269643677403494</v>
      </c>
      <c r="N198" s="27">
        <f t="shared" si="52"/>
        <v>0</v>
      </c>
      <c r="O198" s="27">
        <f t="shared" si="52"/>
        <v>0</v>
      </c>
      <c r="P198" s="27">
        <f t="shared" si="52"/>
        <v>0</v>
      </c>
      <c r="Q198" s="27">
        <f t="shared" si="52"/>
        <v>0</v>
      </c>
      <c r="R198" s="27">
        <f t="shared" si="52"/>
        <v>0.15724161956723154</v>
      </c>
      <c r="S198" s="27">
        <f t="shared" si="52"/>
        <v>0.22170502464773373</v>
      </c>
      <c r="T198" s="27">
        <f t="shared" si="52"/>
        <v>0</v>
      </c>
      <c r="U198" s="27">
        <f t="shared" si="52"/>
        <v>0</v>
      </c>
      <c r="V198" s="27">
        <f t="shared" si="52"/>
        <v>0.06886381829716552</v>
      </c>
      <c r="W198" s="27">
        <f t="shared" si="52"/>
        <v>0.21533983239660437</v>
      </c>
      <c r="X198" s="27">
        <f t="shared" si="49"/>
        <v>0.07237655487473711</v>
      </c>
      <c r="Y198" s="27">
        <f t="shared" si="49"/>
        <v>0.2912532654815788</v>
      </c>
      <c r="Z198" s="27">
        <f t="shared" si="49"/>
        <v>0.007272776183171466</v>
      </c>
      <c r="AA198" s="27">
        <f t="shared" si="49"/>
        <v>0.021879503088852406</v>
      </c>
      <c r="AB198" s="27">
        <f t="shared" si="49"/>
        <v>0</v>
      </c>
      <c r="AC198" s="27">
        <f t="shared" si="49"/>
        <v>0.004146446485421772</v>
      </c>
    </row>
    <row r="199" spans="1:29" ht="15" customHeight="1">
      <c r="A199" s="16" t="s">
        <v>10</v>
      </c>
      <c r="B199" s="27">
        <f t="shared" si="52"/>
        <v>0.03696447713747089</v>
      </c>
      <c r="C199" s="27">
        <f t="shared" si="52"/>
        <v>0.005470576635280262</v>
      </c>
      <c r="D199" s="27">
        <f t="shared" si="52"/>
        <v>0.0050095285612087904</v>
      </c>
      <c r="E199" s="27">
        <f t="shared" si="52"/>
        <v>0</v>
      </c>
      <c r="F199" s="27">
        <f t="shared" si="52"/>
        <v>0</v>
      </c>
      <c r="G199" s="27">
        <f t="shared" si="52"/>
        <v>0</v>
      </c>
      <c r="H199" s="27">
        <f t="shared" si="52"/>
        <v>0.6925391590779593</v>
      </c>
      <c r="I199" s="27">
        <f t="shared" si="52"/>
        <v>0.03549698096439232</v>
      </c>
      <c r="J199" s="27">
        <f t="shared" si="52"/>
        <v>0.043474339188959224</v>
      </c>
      <c r="K199" s="27">
        <f t="shared" si="52"/>
        <v>0.0323850516838692</v>
      </c>
      <c r="L199" s="27">
        <f t="shared" si="52"/>
        <v>0.040756503017358905</v>
      </c>
      <c r="M199" s="27">
        <f t="shared" si="52"/>
        <v>0.045205964344637736</v>
      </c>
      <c r="N199" s="27">
        <f t="shared" si="52"/>
        <v>0.12497779105429052</v>
      </c>
      <c r="O199" s="27">
        <f t="shared" si="52"/>
        <v>0.04401044320141167</v>
      </c>
      <c r="P199" s="27">
        <f t="shared" si="52"/>
        <v>0.04371431314894055</v>
      </c>
      <c r="Q199" s="27">
        <f t="shared" si="52"/>
        <v>0.043324645175934255</v>
      </c>
      <c r="R199" s="27">
        <f t="shared" si="52"/>
        <v>0</v>
      </c>
      <c r="S199" s="27">
        <f t="shared" si="52"/>
        <v>0</v>
      </c>
      <c r="T199" s="27">
        <f t="shared" si="52"/>
        <v>0</v>
      </c>
      <c r="U199" s="27">
        <f t="shared" si="52"/>
        <v>0</v>
      </c>
      <c r="V199" s="27">
        <f t="shared" si="52"/>
        <v>0</v>
      </c>
      <c r="W199" s="27">
        <f t="shared" si="52"/>
        <v>0</v>
      </c>
      <c r="X199" s="27">
        <f t="shared" si="49"/>
        <v>0</v>
      </c>
      <c r="Y199" s="27">
        <f t="shared" si="49"/>
        <v>0</v>
      </c>
      <c r="Z199" s="27">
        <f t="shared" si="49"/>
        <v>0</v>
      </c>
      <c r="AA199" s="27">
        <f t="shared" si="49"/>
        <v>0</v>
      </c>
      <c r="AB199" s="27">
        <f t="shared" si="49"/>
        <v>0</v>
      </c>
      <c r="AC199" s="27">
        <f t="shared" si="49"/>
        <v>0</v>
      </c>
    </row>
    <row r="200" spans="1:29" ht="15" customHeight="1">
      <c r="A200" s="16" t="s">
        <v>21</v>
      </c>
      <c r="B200" s="27">
        <f t="shared" si="52"/>
        <v>0</v>
      </c>
      <c r="C200" s="27">
        <f t="shared" si="52"/>
        <v>0</v>
      </c>
      <c r="D200" s="27">
        <f t="shared" si="52"/>
        <v>0</v>
      </c>
      <c r="E200" s="27">
        <f t="shared" si="52"/>
        <v>0</v>
      </c>
      <c r="F200" s="27">
        <f t="shared" si="52"/>
        <v>0</v>
      </c>
      <c r="G200" s="27">
        <f t="shared" si="52"/>
        <v>0</v>
      </c>
      <c r="H200" s="27">
        <f t="shared" si="52"/>
        <v>0</v>
      </c>
      <c r="I200" s="27">
        <f t="shared" si="52"/>
        <v>0</v>
      </c>
      <c r="J200" s="27">
        <f t="shared" si="52"/>
        <v>0</v>
      </c>
      <c r="K200" s="27">
        <f t="shared" si="52"/>
        <v>0</v>
      </c>
      <c r="L200" s="27">
        <f t="shared" si="52"/>
        <v>0</v>
      </c>
      <c r="M200" s="27">
        <f t="shared" si="52"/>
        <v>0</v>
      </c>
      <c r="N200" s="27">
        <f t="shared" si="52"/>
        <v>0</v>
      </c>
      <c r="O200" s="27">
        <f t="shared" si="52"/>
        <v>0</v>
      </c>
      <c r="P200" s="27">
        <f t="shared" si="52"/>
        <v>0</v>
      </c>
      <c r="Q200" s="27">
        <f t="shared" si="52"/>
        <v>0</v>
      </c>
      <c r="R200" s="27">
        <f t="shared" si="52"/>
        <v>0</v>
      </c>
      <c r="S200" s="27">
        <f t="shared" si="52"/>
        <v>0</v>
      </c>
      <c r="T200" s="27">
        <f t="shared" si="52"/>
        <v>0</v>
      </c>
      <c r="U200" s="27">
        <f t="shared" si="52"/>
        <v>0</v>
      </c>
      <c r="V200" s="27">
        <f t="shared" si="52"/>
        <v>0</v>
      </c>
      <c r="W200" s="27">
        <f t="shared" si="52"/>
        <v>0.017018967809813716</v>
      </c>
      <c r="X200" s="27">
        <f t="shared" si="49"/>
        <v>0</v>
      </c>
      <c r="Y200" s="27">
        <f t="shared" si="49"/>
        <v>0</v>
      </c>
      <c r="Z200" s="27">
        <f t="shared" si="49"/>
        <v>0.03879246566842157</v>
      </c>
      <c r="AA200" s="27">
        <f t="shared" si="49"/>
        <v>0.040275728601632706</v>
      </c>
      <c r="AB200" s="27">
        <f t="shared" si="49"/>
        <v>0.04270451229355876</v>
      </c>
      <c r="AC200" s="27">
        <f t="shared" si="49"/>
        <v>0</v>
      </c>
    </row>
    <row r="201" spans="1:29" ht="15" customHeight="1">
      <c r="A201" s="16" t="s">
        <v>22</v>
      </c>
      <c r="B201" s="27">
        <f t="shared" si="52"/>
        <v>0</v>
      </c>
      <c r="C201" s="27">
        <f t="shared" si="52"/>
        <v>0</v>
      </c>
      <c r="D201" s="27">
        <f t="shared" si="52"/>
        <v>0</v>
      </c>
      <c r="E201" s="27">
        <f t="shared" si="52"/>
        <v>0</v>
      </c>
      <c r="F201" s="27">
        <f t="shared" si="52"/>
        <v>0</v>
      </c>
      <c r="G201" s="27">
        <f t="shared" si="52"/>
        <v>0</v>
      </c>
      <c r="H201" s="27">
        <f t="shared" si="52"/>
        <v>0</v>
      </c>
      <c r="I201" s="27">
        <f t="shared" si="52"/>
        <v>0</v>
      </c>
      <c r="J201" s="27">
        <f t="shared" si="52"/>
        <v>0</v>
      </c>
      <c r="K201" s="27">
        <f t="shared" si="52"/>
        <v>0</v>
      </c>
      <c r="L201" s="27">
        <f t="shared" si="52"/>
        <v>0</v>
      </c>
      <c r="M201" s="27">
        <f t="shared" si="52"/>
        <v>0</v>
      </c>
      <c r="N201" s="27">
        <f t="shared" si="52"/>
        <v>0</v>
      </c>
      <c r="O201" s="27">
        <f t="shared" si="52"/>
        <v>0</v>
      </c>
      <c r="P201" s="27">
        <f t="shared" si="52"/>
        <v>0</v>
      </c>
      <c r="Q201" s="27">
        <f t="shared" si="52"/>
        <v>0</v>
      </c>
      <c r="R201" s="27">
        <f t="shared" si="52"/>
        <v>0</v>
      </c>
      <c r="S201" s="27">
        <f t="shared" si="52"/>
        <v>0</v>
      </c>
      <c r="T201" s="27">
        <f t="shared" si="52"/>
        <v>0</v>
      </c>
      <c r="U201" s="27">
        <f t="shared" si="52"/>
        <v>0</v>
      </c>
      <c r="V201" s="27">
        <f t="shared" si="52"/>
        <v>0</v>
      </c>
      <c r="W201" s="27">
        <f t="shared" si="52"/>
        <v>0</v>
      </c>
      <c r="X201" s="27">
        <f t="shared" si="49"/>
        <v>0</v>
      </c>
      <c r="Y201" s="27">
        <f t="shared" si="49"/>
        <v>0</v>
      </c>
      <c r="Z201" s="27">
        <f t="shared" si="49"/>
        <v>0</v>
      </c>
      <c r="AA201" s="27">
        <f t="shared" si="49"/>
        <v>0</v>
      </c>
      <c r="AB201" s="27">
        <f t="shared" si="49"/>
        <v>0.10511256246624877</v>
      </c>
      <c r="AC201" s="27">
        <f t="shared" si="49"/>
        <v>0.03164192299764092</v>
      </c>
    </row>
    <row r="202" spans="1:29" ht="15" customHeight="1">
      <c r="A202" s="2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</row>
    <row r="203" spans="1:29" s="24" customFormat="1" ht="15" customHeight="1">
      <c r="A203" s="25" t="s">
        <v>30</v>
      </c>
      <c r="AC203" s="24" t="s">
        <v>34</v>
      </c>
    </row>
    <row r="204" ht="15" customHeight="1">
      <c r="A204" s="25" t="s">
        <v>39</v>
      </c>
    </row>
    <row r="205" spans="1:39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0"/>
      <c r="W205" s="20"/>
      <c r="X205" s="20"/>
      <c r="Y205" s="20"/>
      <c r="Z205" s="20"/>
      <c r="AA205" s="20"/>
      <c r="AB205" s="20"/>
      <c r="AC205" s="20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2009-08-28T20:57:13Z</dcterms:created>
  <dcterms:modified xsi:type="dcterms:W3CDTF">2009-09-01T16:52:39Z</dcterms:modified>
  <cp:category/>
  <cp:version/>
  <cp:contentType/>
  <cp:contentStatus/>
</cp:coreProperties>
</file>