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basc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<sst xmlns="http://schemas.openxmlformats.org/spreadsheetml/2006/main" count="184" uniqueCount="46">
  <si>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</si>
  <si>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</si>
  <si>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</si>
  <si>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</si>
  <si>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</si>
  <si>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</si>
  <si>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</si>
  <si>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</si>
  <si>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</si>
  <si>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</si>
  <si>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</si>
  <si>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</si>
  <si>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</si>
  <si>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</si>
  <si>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Obras Públicas</t>
  </si>
  <si>
    <t>Transferencias</t>
  </si>
  <si>
    <t>Deuda pública</t>
  </si>
  <si>
    <t>(Estructura porcentual)</t>
  </si>
  <si>
    <t>Gastos  Totales</t>
  </si>
  <si>
    <t>(Variación porcentual real anual)</t>
  </si>
  <si>
    <t>(Porcentajes del PIB de Tabasco)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</si>
  <si>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</si>
  <si>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</si>
  <si>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</si>
  <si>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</si>
  <si>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</si>
  <si>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</si>
  <si>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</si>
  <si>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</si>
  <si>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</si>
  <si>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</si>
  <si>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</si>
  <si>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</si>
  <si>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</si>
  <si>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 xml:space="preserve"> </t>
  </si>
  <si>
    <t>Tabasco: Situación de las Finanzas Públicas, 1980-2007</t>
  </si>
  <si>
    <t>Tabasco: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</si>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</sst>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 indent="2"/>
    </xf>
    <xf numFmtId="184" fontId="7" fillId="2" borderId="0" xfId="0" applyNumberFormat="1" applyFont="1" applyFill="1" applyAlignment="1">
      <alignment horizontal="right"/>
    </xf>
    <xf numFmtId="184" fontId="7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184" fontId="5" fillId="2" borderId="2" xfId="17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0" xfId="0" applyNumberFormat="1" applyFont="1" applyFill="1" applyAlignment="1">
      <alignment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0903839"/>
        <c:axId val="55481368"/>
      </c:bar3D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0903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29570265"/>
        <c:axId val="64805794"/>
      </c:bar3D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05794"/>
        <c:crosses val="autoZero"/>
        <c:auto val="1"/>
        <c:lblOffset val="100"/>
        <c:noMultiLvlLbl val="0"/>
      </c:catAx>
      <c:valAx>
        <c:axId val="6480579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957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35320925"/>
        <c:axId val="49452870"/>
      </c:bar3D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682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34528779"/>
        <c:axId val="42323556"/>
      </c:bar3D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'[1]tabasco'!#REF!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'[1]tabasco'!#REF!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'[1]tabasco'!#REF!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45367685"/>
        <c:axId val="5655982"/>
      </c:bar3D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367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</cdr:x>
      <cdr:y>-536869.9815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0.74525</cdr:y>
    </cdr:from>
    <cdr:to>
      <cdr:x>0</cdr:x>
      <cdr:y>-536870.16675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0.3115</cdr:x>
      <cdr:y>0.24</cdr:y>
    </cdr:from>
    <cdr:to>
      <cdr:x>0.3695</cdr:x>
      <cdr:y>0.32875</cdr:y>
    </cdr:to>
    <cdr:sp>
      <cdr:nvSpPr>
        <cdr:cNvPr id="2" name="Line 2"/>
        <cdr:cNvSpPr>
          <a:spLocks/>
        </cdr:cNvSpPr>
      </cdr:nvSpPr>
      <cdr:spPr>
        <a:xfrm flipH="1" flipV="1">
          <a:off x="5095875" y="0"/>
          <a:ext cx="9525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0.24</cdr:y>
    </cdr:from>
    <cdr:to>
      <cdr:x>0.233</cdr:x>
      <cdr:y>0.2825</cdr:y>
    </cdr:to>
    <cdr:sp>
      <cdr:nvSpPr>
        <cdr:cNvPr id="3" name="Line 3"/>
        <cdr:cNvSpPr>
          <a:spLocks/>
        </cdr:cNvSpPr>
      </cdr:nvSpPr>
      <cdr:spPr>
        <a:xfrm flipV="1">
          <a:off x="2828925" y="0"/>
          <a:ext cx="9810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0.97375</cdr:y>
    </cdr:from>
    <cdr:to>
      <cdr:x>0</cdr:x>
      <cdr:y>-536869.93825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0.96875</cdr:y>
    </cdr:from>
    <cdr:to>
      <cdr:x>0</cdr:x>
      <cdr:y>-536869.94325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0.97175</cdr:y>
    </cdr:from>
    <cdr:to>
      <cdr:x>0</cdr:x>
      <cdr:y>-536869.94025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0.9765</cdr:y>
    </cdr:from>
    <cdr:to>
      <cdr:x>0</cdr:x>
      <cdr:y>-536869.9355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205</xdr:row>
      <xdr:rowOff>0</xdr:rowOff>
    </xdr:from>
    <xdr:to>
      <xdr:col>12</xdr:col>
      <xdr:colOff>752475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38100" y="38671500"/>
        <a:ext cx="13658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205</xdr:row>
      <xdr:rowOff>0</xdr:rowOff>
    </xdr:from>
    <xdr:to>
      <xdr:col>18</xdr:col>
      <xdr:colOff>790575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3696950" y="38671500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14</xdr:col>
      <xdr:colOff>142875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38100" y="38671500"/>
        <a:ext cx="14878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205</xdr:row>
      <xdr:rowOff>0</xdr:rowOff>
    </xdr:from>
    <xdr:to>
      <xdr:col>19</xdr:col>
      <xdr:colOff>523875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4916150" y="38671500"/>
        <a:ext cx="4953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38100" y="38671500"/>
        <a:ext cx="16363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47625" y="38671500"/>
        <a:ext cx="16363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38100" y="38671500"/>
        <a:ext cx="16363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205</xdr:row>
      <xdr:rowOff>0</xdr:rowOff>
    </xdr:from>
    <xdr:to>
      <xdr:col>24</xdr:col>
      <xdr:colOff>914400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6649700" y="38671500"/>
        <a:ext cx="8181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671500"/>
        <a:ext cx="163830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47625" y="38671500"/>
        <a:ext cx="16354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38100" y="38671500"/>
        <a:ext cx="163734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4">
          <cell r="A34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8">
          <cell r="B38">
            <v>14858061</v>
          </cell>
          <cell r="C38">
            <v>16472843</v>
          </cell>
          <cell r="D38">
            <v>21723353</v>
          </cell>
          <cell r="E38">
            <v>28983588</v>
          </cell>
          <cell r="F38">
            <v>35774752</v>
          </cell>
          <cell r="G38">
            <v>42030856</v>
          </cell>
          <cell r="H38">
            <v>51198668</v>
          </cell>
          <cell r="I38">
            <v>60267752</v>
          </cell>
          <cell r="J38">
            <v>65734140</v>
          </cell>
          <cell r="K38">
            <v>70210428</v>
          </cell>
          <cell r="L38">
            <v>77501663</v>
          </cell>
          <cell r="M38">
            <v>86748118</v>
          </cell>
          <cell r="N38">
            <v>94788493</v>
          </cell>
          <cell r="O38">
            <v>104073409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L205"/>
  <sheetViews>
    <sheetView tabSelected="1" workbookViewId="0" topLeftCell="AA113">
      <selection activeCell="AC63" sqref="AC63"/>
    </sheetView>
  </sheetViews>
  <sheetFormatPr defaultColWidth="11.421875" defaultRowHeight="19.5" customHeight="1"/>
  <cols>
    <col min="1" max="1" width="43.28125" style="1" customWidth="1"/>
    <col min="2" max="29" width="13.7109375" style="1" customWidth="1"/>
    <col min="30" max="16384" width="11.421875" style="1" customWidth="1"/>
  </cols>
  <sheetData>
    <row r="1" ht="15" customHeight="1"/>
    <row r="2" spans="1:29" ht="1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1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3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  <c r="AD4" s="2"/>
      <c r="AE4" s="2"/>
    </row>
    <row r="5" spans="1:33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  <c r="AD5" s="2"/>
      <c r="AE5" s="2"/>
      <c r="AF5" s="2"/>
      <c r="AG5" s="2"/>
    </row>
    <row r="6" spans="1:33" ht="15" customHeight="1">
      <c r="A6" s="2"/>
      <c r="B6" s="2"/>
      <c r="C6" s="2"/>
      <c r="D6" s="2"/>
      <c r="E6" s="2"/>
      <c r="F6" s="2"/>
      <c r="G6" s="2"/>
      <c r="H6" s="2"/>
      <c r="I6" s="2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8"/>
      <c r="Z6" s="2"/>
      <c r="AA6" s="2"/>
      <c r="AB6" s="2"/>
      <c r="AC6" s="2"/>
      <c r="AD6" s="8"/>
      <c r="AE6" s="8"/>
      <c r="AF6" s="2"/>
      <c r="AG6" s="2"/>
    </row>
    <row r="7" spans="1:33" s="12" customFormat="1" ht="15" customHeight="1">
      <c r="A7" s="9" t="s">
        <v>2</v>
      </c>
      <c r="B7" s="10">
        <f>SUM(B8:B18)</f>
        <v>7743</v>
      </c>
      <c r="C7" s="10">
        <f aca="true" t="shared" si="0" ref="C7:W7">SUM(C8:C18)</f>
        <v>14186</v>
      </c>
      <c r="D7" s="10">
        <f t="shared" si="0"/>
        <v>21028</v>
      </c>
      <c r="E7" s="10">
        <f t="shared" si="0"/>
        <v>36261</v>
      </c>
      <c r="F7" s="10">
        <f t="shared" si="0"/>
        <v>92566</v>
      </c>
      <c r="G7" s="10">
        <f t="shared" si="0"/>
        <v>112173</v>
      </c>
      <c r="H7" s="10">
        <f t="shared" si="0"/>
        <v>151282</v>
      </c>
      <c r="I7" s="10">
        <f t="shared" si="0"/>
        <v>352661</v>
      </c>
      <c r="J7" s="10">
        <f t="shared" si="0"/>
        <v>884252</v>
      </c>
      <c r="K7" s="10">
        <f t="shared" si="0"/>
        <v>955334.94</v>
      </c>
      <c r="L7" s="10">
        <f t="shared" si="0"/>
        <v>1255634.65</v>
      </c>
      <c r="M7" s="10">
        <f t="shared" si="0"/>
        <v>1816767.7999999998</v>
      </c>
      <c r="N7" s="10">
        <f t="shared" si="0"/>
        <v>1568848.4</v>
      </c>
      <c r="O7" s="10">
        <f t="shared" si="0"/>
        <v>2179713.6</v>
      </c>
      <c r="P7" s="10">
        <f t="shared" si="0"/>
        <v>2973404.1169999996</v>
      </c>
      <c r="Q7" s="10">
        <f t="shared" si="0"/>
        <v>3423114.9339999994</v>
      </c>
      <c r="R7" s="10">
        <f t="shared" si="0"/>
        <v>4794736.72</v>
      </c>
      <c r="S7" s="10">
        <f t="shared" si="0"/>
        <v>6459692.765000001</v>
      </c>
      <c r="T7" s="10">
        <f t="shared" si="0"/>
        <v>9801132.683999998</v>
      </c>
      <c r="U7" s="10">
        <f t="shared" si="0"/>
        <v>11492971.856</v>
      </c>
      <c r="V7" s="10">
        <f t="shared" si="0"/>
        <v>14023444.592</v>
      </c>
      <c r="W7" s="10">
        <f t="shared" si="0"/>
        <v>15835902.531</v>
      </c>
      <c r="X7" s="10">
        <f aca="true" t="shared" si="1" ref="X7:AC7">SUM(X8:X18)</f>
        <v>17070655.527999997</v>
      </c>
      <c r="Y7" s="10">
        <f t="shared" si="1"/>
        <v>19691981.516000003</v>
      </c>
      <c r="Z7" s="10">
        <f t="shared" si="1"/>
        <v>22586996.144</v>
      </c>
      <c r="AA7" s="10">
        <f t="shared" si="1"/>
        <v>28067874.419</v>
      </c>
      <c r="AB7" s="10">
        <f t="shared" si="1"/>
        <v>31056224.7</v>
      </c>
      <c r="AC7" s="10">
        <f t="shared" si="1"/>
        <v>31400856.899999995</v>
      </c>
      <c r="AD7" s="10"/>
      <c r="AE7" s="11"/>
      <c r="AF7" s="11"/>
      <c r="AG7" s="9"/>
    </row>
    <row r="8" spans="1:33" ht="15" customHeight="1">
      <c r="A8" s="13" t="s">
        <v>3</v>
      </c>
      <c r="B8" s="14">
        <v>292</v>
      </c>
      <c r="C8" s="14">
        <v>246</v>
      </c>
      <c r="D8" s="14">
        <v>317</v>
      </c>
      <c r="E8" s="14">
        <v>339</v>
      </c>
      <c r="F8" s="14">
        <v>276</v>
      </c>
      <c r="G8" s="14">
        <v>296</v>
      </c>
      <c r="H8" s="14">
        <v>411</v>
      </c>
      <c r="I8" s="14">
        <v>909</v>
      </c>
      <c r="J8" s="14">
        <v>2077</v>
      </c>
      <c r="K8" s="3">
        <v>2829.49</v>
      </c>
      <c r="L8" s="3">
        <v>4233.45</v>
      </c>
      <c r="M8" s="3">
        <v>6792.4</v>
      </c>
      <c r="N8" s="3">
        <v>8921.4</v>
      </c>
      <c r="O8" s="3">
        <v>11180.2</v>
      </c>
      <c r="P8" s="3">
        <v>12276.407</v>
      </c>
      <c r="Q8" s="3">
        <v>13347.289</v>
      </c>
      <c r="R8" s="3">
        <f>41596.317</f>
        <v>41596.317</v>
      </c>
      <c r="S8" s="3">
        <v>48948.569</v>
      </c>
      <c r="T8" s="3">
        <v>66953.794</v>
      </c>
      <c r="U8" s="3">
        <v>68723.802</v>
      </c>
      <c r="V8" s="3">
        <v>80403.908</v>
      </c>
      <c r="W8" s="3">
        <v>120760.604</v>
      </c>
      <c r="X8" s="15">
        <v>137300.417</v>
      </c>
      <c r="Y8" s="15">
        <v>168705.566</v>
      </c>
      <c r="Z8" s="15">
        <v>181826.429</v>
      </c>
      <c r="AA8" s="15">
        <v>212325</v>
      </c>
      <c r="AB8" s="16">
        <v>246073.4</v>
      </c>
      <c r="AC8" s="3">
        <v>255662.2</v>
      </c>
      <c r="AD8" s="3"/>
      <c r="AE8" s="2"/>
      <c r="AF8" s="2"/>
      <c r="AG8" s="2"/>
    </row>
    <row r="9" spans="1:33" ht="15" customHeight="1">
      <c r="A9" s="13" t="s">
        <v>4</v>
      </c>
      <c r="B9" s="14">
        <v>97</v>
      </c>
      <c r="C9" s="14">
        <v>88</v>
      </c>
      <c r="D9" s="14">
        <v>140</v>
      </c>
      <c r="E9" s="14">
        <v>88</v>
      </c>
      <c r="F9" s="14">
        <v>343</v>
      </c>
      <c r="G9" s="14">
        <v>299</v>
      </c>
      <c r="H9" s="14">
        <v>889</v>
      </c>
      <c r="I9" s="14">
        <v>1007</v>
      </c>
      <c r="J9" s="14">
        <v>1958</v>
      </c>
      <c r="K9" s="3">
        <v>2656.49</v>
      </c>
      <c r="L9" s="3">
        <v>3438.45</v>
      </c>
      <c r="M9" s="3">
        <v>10129.4</v>
      </c>
      <c r="N9" s="3">
        <v>18951.4</v>
      </c>
      <c r="O9" s="3">
        <v>25991.2</v>
      </c>
      <c r="P9" s="3">
        <v>29982.869</v>
      </c>
      <c r="Q9" s="3">
        <v>30196.495</v>
      </c>
      <c r="R9" s="3">
        <f>75002.039</f>
        <v>75002.039</v>
      </c>
      <c r="S9" s="3">
        <v>89520.431</v>
      </c>
      <c r="T9" s="3">
        <v>105985.399</v>
      </c>
      <c r="U9" s="3">
        <v>117990.474</v>
      </c>
      <c r="V9" s="3">
        <v>143776.053</v>
      </c>
      <c r="W9" s="3">
        <v>138724.961</v>
      </c>
      <c r="X9" s="15">
        <v>193611.888</v>
      </c>
      <c r="Y9" s="15">
        <v>272616.483</v>
      </c>
      <c r="Z9" s="15">
        <v>184563.994</v>
      </c>
      <c r="AA9" s="15">
        <v>215577</v>
      </c>
      <c r="AB9" s="16">
        <v>239349.9</v>
      </c>
      <c r="AC9" s="17">
        <v>235243.7</v>
      </c>
      <c r="AD9" s="17"/>
      <c r="AE9" s="2"/>
      <c r="AF9" s="2"/>
      <c r="AG9" s="2"/>
    </row>
    <row r="10" spans="1:33" ht="15" customHeight="1">
      <c r="A10" s="13" t="s">
        <v>5</v>
      </c>
      <c r="B10" s="14">
        <v>24</v>
      </c>
      <c r="C10" s="14">
        <v>62</v>
      </c>
      <c r="D10" s="14">
        <v>2305</v>
      </c>
      <c r="E10" s="14">
        <v>1327</v>
      </c>
      <c r="F10" s="14">
        <v>6690</v>
      </c>
      <c r="G10" s="14">
        <v>6444</v>
      </c>
      <c r="H10" s="14">
        <v>13086</v>
      </c>
      <c r="I10" s="14">
        <v>36566</v>
      </c>
      <c r="J10" s="14">
        <v>55053</v>
      </c>
      <c r="K10" s="3">
        <v>71300.49</v>
      </c>
      <c r="L10" s="3">
        <v>75710.45</v>
      </c>
      <c r="M10" s="3">
        <v>44815.4</v>
      </c>
      <c r="N10" s="3">
        <v>30995.4</v>
      </c>
      <c r="O10" s="3">
        <v>67786.2</v>
      </c>
      <c r="P10" s="3">
        <v>46200.991</v>
      </c>
      <c r="Q10" s="3">
        <v>140132.861</v>
      </c>
      <c r="R10" s="3">
        <f>84090.93</f>
        <v>84090.93</v>
      </c>
      <c r="S10" s="3">
        <v>37042.124</v>
      </c>
      <c r="T10" s="3">
        <v>148309.125</v>
      </c>
      <c r="U10" s="3">
        <v>138659.995</v>
      </c>
      <c r="V10" s="3">
        <v>104194.081</v>
      </c>
      <c r="W10" s="3">
        <v>105319.854</v>
      </c>
      <c r="X10" s="15">
        <v>115107.235</v>
      </c>
      <c r="Y10" s="15">
        <v>202157.679</v>
      </c>
      <c r="Z10" s="15">
        <v>285911.016</v>
      </c>
      <c r="AA10" s="15">
        <v>384935.785</v>
      </c>
      <c r="AB10" s="16">
        <v>346075.5</v>
      </c>
      <c r="AC10" s="17">
        <v>62751.5</v>
      </c>
      <c r="AD10" s="17"/>
      <c r="AE10" s="2"/>
      <c r="AF10" s="2"/>
      <c r="AG10" s="2"/>
    </row>
    <row r="11" spans="1:33" ht="15" customHeight="1">
      <c r="A11" s="13" t="s">
        <v>6</v>
      </c>
      <c r="B11" s="14">
        <v>175</v>
      </c>
      <c r="C11" s="14">
        <v>293</v>
      </c>
      <c r="D11" s="14">
        <v>782</v>
      </c>
      <c r="E11" s="14">
        <v>503</v>
      </c>
      <c r="F11" s="14">
        <v>1105</v>
      </c>
      <c r="G11" s="14">
        <v>2597</v>
      </c>
      <c r="H11" s="14">
        <v>3111</v>
      </c>
      <c r="I11" s="14">
        <v>2152</v>
      </c>
      <c r="J11" s="14">
        <v>26786</v>
      </c>
      <c r="K11" s="3">
        <v>33807.49</v>
      </c>
      <c r="L11" s="3">
        <v>21290.45</v>
      </c>
      <c r="M11" s="3">
        <v>22325.4</v>
      </c>
      <c r="N11" s="3">
        <v>17192.4</v>
      </c>
      <c r="O11" s="3">
        <v>17298.3</v>
      </c>
      <c r="P11" s="3">
        <v>692068.891</v>
      </c>
      <c r="Q11" s="3">
        <v>17321.773</v>
      </c>
      <c r="R11" s="3">
        <f>66090.071</f>
        <v>66090.071</v>
      </c>
      <c r="S11" s="3">
        <v>102066.946</v>
      </c>
      <c r="T11" s="3">
        <v>81150.665</v>
      </c>
      <c r="U11" s="3">
        <v>40268.336</v>
      </c>
      <c r="V11" s="3">
        <v>65579.948</v>
      </c>
      <c r="W11" s="3">
        <v>70508.99</v>
      </c>
      <c r="X11" s="15">
        <v>88649.981</v>
      </c>
      <c r="Y11" s="15">
        <v>83479.194</v>
      </c>
      <c r="Z11" s="15">
        <v>139340.983</v>
      </c>
      <c r="AA11" s="15">
        <v>146981</v>
      </c>
      <c r="AB11" s="16">
        <v>232452.2</v>
      </c>
      <c r="AC11" s="17">
        <v>147511.3</v>
      </c>
      <c r="AD11" s="17"/>
      <c r="AE11" s="2"/>
      <c r="AF11" s="2"/>
      <c r="AG11" s="2"/>
    </row>
    <row r="12" spans="1:33" ht="15" customHeight="1">
      <c r="A12" s="13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5"/>
      <c r="Z12" s="15"/>
      <c r="AA12" s="15"/>
      <c r="AB12" s="17"/>
      <c r="AC12" s="17"/>
      <c r="AD12" s="17"/>
      <c r="AE12" s="2"/>
      <c r="AF12" s="2"/>
      <c r="AG12" s="2"/>
    </row>
    <row r="13" spans="1:33" ht="15" customHeight="1">
      <c r="A13" s="13" t="s">
        <v>8</v>
      </c>
      <c r="B13" s="14">
        <v>7046</v>
      </c>
      <c r="C13" s="14">
        <v>12676</v>
      </c>
      <c r="D13" s="14">
        <v>16363</v>
      </c>
      <c r="E13" s="14">
        <v>30317</v>
      </c>
      <c r="F13" s="14">
        <v>67563</v>
      </c>
      <c r="G13" s="14">
        <v>89403</v>
      </c>
      <c r="H13" s="14">
        <v>133317</v>
      </c>
      <c r="I13" s="14">
        <v>311254</v>
      </c>
      <c r="J13" s="14">
        <v>796896</v>
      </c>
      <c r="K13" s="3">
        <v>843036.49</v>
      </c>
      <c r="L13" s="3">
        <v>1147896.45</v>
      </c>
      <c r="M13" s="3">
        <v>1221678.4</v>
      </c>
      <c r="N13" s="3">
        <v>1486452.4</v>
      </c>
      <c r="O13" s="3">
        <v>1569688.3</v>
      </c>
      <c r="P13" s="3">
        <v>1896816.259</v>
      </c>
      <c r="Q13" s="3">
        <v>2038194.456</v>
      </c>
      <c r="R13" s="3">
        <f>3399531.471</f>
        <v>3399531.471</v>
      </c>
      <c r="S13" s="3">
        <v>4021363.833</v>
      </c>
      <c r="T13" s="3">
        <v>5969828.978</v>
      </c>
      <c r="U13" s="3">
        <v>7107516.349</v>
      </c>
      <c r="V13" s="3">
        <v>8484153.992</v>
      </c>
      <c r="W13" s="3">
        <v>9497937.666</v>
      </c>
      <c r="X13" s="15">
        <v>10484374.349</v>
      </c>
      <c r="Y13" s="15">
        <v>11714393.116</v>
      </c>
      <c r="Z13" s="15">
        <v>12334885.999</v>
      </c>
      <c r="AA13" s="15">
        <v>14557746.763</v>
      </c>
      <c r="AB13" s="16">
        <v>15402776.9</v>
      </c>
      <c r="AC13" s="17">
        <v>13705325.6</v>
      </c>
      <c r="AD13" s="17"/>
      <c r="AE13" s="2"/>
      <c r="AF13" s="2"/>
      <c r="AG13" s="2"/>
    </row>
    <row r="14" spans="1:33" ht="15" customHeight="1">
      <c r="A14" s="13" t="s">
        <v>32</v>
      </c>
      <c r="B14" s="14">
        <v>49</v>
      </c>
      <c r="C14" s="14"/>
      <c r="D14" s="14"/>
      <c r="E14" s="14"/>
      <c r="F14" s="14">
        <v>7035</v>
      </c>
      <c r="G14" s="14">
        <v>11970</v>
      </c>
      <c r="H14" s="14"/>
      <c r="I14" s="14"/>
      <c r="J14" s="14"/>
      <c r="K14" s="14"/>
      <c r="L14" s="14"/>
      <c r="M14" s="3">
        <v>367651.4</v>
      </c>
      <c r="N14" s="14"/>
      <c r="O14" s="3">
        <v>300000.3</v>
      </c>
      <c r="P14" s="3">
        <v>80531.4</v>
      </c>
      <c r="Q14" s="3">
        <v>100548.3</v>
      </c>
      <c r="R14" s="3">
        <v>30000</v>
      </c>
      <c r="S14" s="3">
        <v>418000</v>
      </c>
      <c r="T14" s="14"/>
      <c r="U14" s="14"/>
      <c r="V14" s="3">
        <v>34290.691</v>
      </c>
      <c r="W14" s="14"/>
      <c r="X14" s="15"/>
      <c r="Y14" s="15"/>
      <c r="Z14" s="15"/>
      <c r="AA14" s="15"/>
      <c r="AB14" s="17"/>
      <c r="AC14" s="17">
        <v>4000000</v>
      </c>
      <c r="AD14" s="17"/>
      <c r="AE14" s="2"/>
      <c r="AF14" s="2"/>
      <c r="AG14" s="2"/>
    </row>
    <row r="15" spans="1:33" ht="15" customHeight="1">
      <c r="A15" s="13" t="s">
        <v>10</v>
      </c>
      <c r="B15" s="14"/>
      <c r="C15" s="14">
        <v>713</v>
      </c>
      <c r="D15" s="14">
        <v>300</v>
      </c>
      <c r="E15" s="14">
        <v>1500</v>
      </c>
      <c r="F15" s="14"/>
      <c r="G15" s="14"/>
      <c r="H15" s="14"/>
      <c r="I15" s="14"/>
      <c r="J15" s="14"/>
      <c r="K15" s="3">
        <v>1704.49</v>
      </c>
      <c r="L15" s="3">
        <v>3065.4</v>
      </c>
      <c r="M15" s="3">
        <v>6176.4</v>
      </c>
      <c r="N15" s="3">
        <v>6335.4</v>
      </c>
      <c r="O15" s="14"/>
      <c r="P15" s="3">
        <v>36082.3</v>
      </c>
      <c r="Q15" s="3">
        <v>74114.3</v>
      </c>
      <c r="R15" s="14"/>
      <c r="S15" s="3">
        <v>48376.229</v>
      </c>
      <c r="T15" s="14"/>
      <c r="U15" s="14"/>
      <c r="V15" s="14"/>
      <c r="W15" s="14"/>
      <c r="X15" s="15"/>
      <c r="Y15" s="15"/>
      <c r="Z15" s="15"/>
      <c r="AA15" s="15"/>
      <c r="AB15" s="17"/>
      <c r="AC15" s="17"/>
      <c r="AD15" s="17"/>
      <c r="AE15" s="2"/>
      <c r="AF15" s="2"/>
      <c r="AG15" s="2"/>
    </row>
    <row r="16" spans="1:33" ht="15" customHeight="1">
      <c r="A16" s="13" t="s">
        <v>33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3">
        <v>789632.36</v>
      </c>
      <c r="R16" s="3">
        <v>1098425.892</v>
      </c>
      <c r="S16" s="3">
        <v>1393014.848</v>
      </c>
      <c r="T16" s="3">
        <v>3077254.829</v>
      </c>
      <c r="U16" s="3">
        <v>4019812.9</v>
      </c>
      <c r="V16" s="3">
        <v>5111045.919</v>
      </c>
      <c r="W16" s="3">
        <v>5902650.456</v>
      </c>
      <c r="X16" s="15">
        <v>6051611.658</v>
      </c>
      <c r="Y16" s="15">
        <v>7126911.233</v>
      </c>
      <c r="Z16" s="15">
        <v>9274948.44</v>
      </c>
      <c r="AA16" s="15">
        <v>12345984.525</v>
      </c>
      <c r="AB16" s="16">
        <v>14380469.6</v>
      </c>
      <c r="AC16" s="17">
        <v>12817494.9</v>
      </c>
      <c r="AD16" s="17"/>
      <c r="AE16" s="2"/>
      <c r="AF16" s="2"/>
      <c r="AG16" s="2"/>
    </row>
    <row r="17" spans="1:33" ht="15" customHeight="1">
      <c r="A17" s="13" t="s">
        <v>12</v>
      </c>
      <c r="B17" s="14"/>
      <c r="C17" s="14"/>
      <c r="D17" s="14"/>
      <c r="E17" s="14">
        <v>282</v>
      </c>
      <c r="F17" s="14">
        <v>692</v>
      </c>
      <c r="G17" s="14">
        <v>1164</v>
      </c>
      <c r="H17" s="14">
        <v>468</v>
      </c>
      <c r="I17" s="14">
        <v>773</v>
      </c>
      <c r="J17" s="14">
        <v>1482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5">
        <v>123718.245</v>
      </c>
      <c r="Z17" s="15">
        <v>185519.283</v>
      </c>
      <c r="AA17" s="15">
        <v>204324.346</v>
      </c>
      <c r="AB17" s="16">
        <v>209027.2</v>
      </c>
      <c r="AC17" s="17">
        <v>176867.7</v>
      </c>
      <c r="AD17" s="17"/>
      <c r="AE17" s="2"/>
      <c r="AF17" s="2"/>
      <c r="AG17" s="2"/>
    </row>
    <row r="18" spans="1:33" ht="15" customHeight="1">
      <c r="A18" s="13" t="s">
        <v>13</v>
      </c>
      <c r="B18" s="14">
        <v>60</v>
      </c>
      <c r="C18" s="14">
        <v>108</v>
      </c>
      <c r="D18" s="14">
        <v>821</v>
      </c>
      <c r="E18" s="14">
        <v>1905</v>
      </c>
      <c r="F18" s="14">
        <v>8862</v>
      </c>
      <c r="G18" s="14"/>
      <c r="H18" s="14"/>
      <c r="I18" s="14"/>
      <c r="J18" s="14"/>
      <c r="K18" s="14"/>
      <c r="L18" s="14"/>
      <c r="M18" s="3">
        <v>137199</v>
      </c>
      <c r="N18" s="14"/>
      <c r="O18" s="3">
        <v>187769.1</v>
      </c>
      <c r="P18" s="3">
        <v>179445</v>
      </c>
      <c r="Q18" s="3">
        <v>219627.1</v>
      </c>
      <c r="R18" s="14"/>
      <c r="S18" s="3">
        <v>301359.785</v>
      </c>
      <c r="T18" s="3">
        <v>351649.894</v>
      </c>
      <c r="U18" s="14"/>
      <c r="V18" s="14"/>
      <c r="W18" s="14"/>
      <c r="X18" s="15"/>
      <c r="Y18" s="15"/>
      <c r="Z18" s="15"/>
      <c r="AA18" s="15"/>
      <c r="AB18" s="17"/>
      <c r="AC18" s="17"/>
      <c r="AD18" s="17"/>
      <c r="AE18" s="2"/>
      <c r="AF18" s="2"/>
      <c r="AG18" s="2"/>
    </row>
    <row r="19" spans="1:33" ht="15" customHeight="1">
      <c r="A19" s="18"/>
      <c r="B19" s="14"/>
      <c r="C19" s="14"/>
      <c r="D19" s="14"/>
      <c r="E19" s="14"/>
      <c r="F19" s="14"/>
      <c r="G19" s="14"/>
      <c r="H19" s="14"/>
      <c r="I19" s="14"/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5"/>
      <c r="Y19" s="15"/>
      <c r="Z19" s="15"/>
      <c r="AA19" s="15"/>
      <c r="AB19" s="17"/>
      <c r="AC19" s="17"/>
      <c r="AD19" s="17"/>
      <c r="AE19" s="7"/>
      <c r="AF19" s="7"/>
      <c r="AG19" s="2"/>
    </row>
    <row r="20" spans="1:33" s="12" customFormat="1" ht="15" customHeight="1">
      <c r="A20" s="9" t="s">
        <v>18</v>
      </c>
      <c r="B20" s="10">
        <f>SUM(B21:B35)</f>
        <v>7743</v>
      </c>
      <c r="C20" s="10">
        <f aca="true" t="shared" si="2" ref="C20:V20">SUM(C21:C35)</f>
        <v>14186</v>
      </c>
      <c r="D20" s="10">
        <f t="shared" si="2"/>
        <v>21028</v>
      </c>
      <c r="E20" s="10">
        <f t="shared" si="2"/>
        <v>36261</v>
      </c>
      <c r="F20" s="10">
        <f t="shared" si="2"/>
        <v>92566</v>
      </c>
      <c r="G20" s="10">
        <f t="shared" si="2"/>
        <v>112173</v>
      </c>
      <c r="H20" s="10">
        <f t="shared" si="2"/>
        <v>151282</v>
      </c>
      <c r="I20" s="10">
        <f t="shared" si="2"/>
        <v>352661</v>
      </c>
      <c r="J20" s="10">
        <f t="shared" si="2"/>
        <v>884252</v>
      </c>
      <c r="K20" s="10">
        <f t="shared" si="2"/>
        <v>955334.6000000001</v>
      </c>
      <c r="L20" s="10">
        <f t="shared" si="2"/>
        <v>1255634.6</v>
      </c>
      <c r="M20" s="10">
        <f t="shared" si="2"/>
        <v>1816768</v>
      </c>
      <c r="N20" s="10">
        <f t="shared" si="2"/>
        <v>1568849</v>
      </c>
      <c r="O20" s="10">
        <f t="shared" si="2"/>
        <v>2179713.7</v>
      </c>
      <c r="P20" s="10">
        <f t="shared" si="2"/>
        <v>2973403.9030000004</v>
      </c>
      <c r="Q20" s="10">
        <f t="shared" si="2"/>
        <v>3423114.835000001</v>
      </c>
      <c r="R20" s="10">
        <f t="shared" si="2"/>
        <v>4794736.72</v>
      </c>
      <c r="S20" s="10">
        <f t="shared" si="2"/>
        <v>6459692.765</v>
      </c>
      <c r="T20" s="10">
        <f t="shared" si="2"/>
        <v>9801132.684</v>
      </c>
      <c r="U20" s="10">
        <f t="shared" si="2"/>
        <v>11492971.855999999</v>
      </c>
      <c r="V20" s="10">
        <f t="shared" si="2"/>
        <v>14023444.591999998</v>
      </c>
      <c r="W20" s="10">
        <f>SUM(W21:W35)</f>
        <v>15835902.531000003</v>
      </c>
      <c r="X20" s="19">
        <f aca="true" t="shared" si="3" ref="X20:AC20">X21+X25+X28+X31+X32+X34</f>
        <v>17070655.527999997</v>
      </c>
      <c r="Y20" s="19">
        <f t="shared" si="3"/>
        <v>19691981.516000003</v>
      </c>
      <c r="Z20" s="19">
        <f t="shared" si="3"/>
        <v>22586996.143999998</v>
      </c>
      <c r="AA20" s="19">
        <f t="shared" si="3"/>
        <v>28067874.418999996</v>
      </c>
      <c r="AB20" s="19">
        <f t="shared" si="3"/>
        <v>31056224.700000003</v>
      </c>
      <c r="AC20" s="19">
        <f t="shared" si="3"/>
        <v>31400856.9</v>
      </c>
      <c r="AD20" s="20"/>
      <c r="AE20" s="9"/>
      <c r="AF20" s="9"/>
      <c r="AG20" s="9"/>
    </row>
    <row r="21" spans="1:33" ht="15" customHeight="1">
      <c r="A21" s="18" t="s">
        <v>31</v>
      </c>
      <c r="B21" s="14">
        <v>1319</v>
      </c>
      <c r="C21" s="14">
        <v>2908</v>
      </c>
      <c r="D21" s="14">
        <v>4932</v>
      </c>
      <c r="E21" s="14">
        <v>12288</v>
      </c>
      <c r="F21" s="14">
        <v>16606</v>
      </c>
      <c r="G21" s="14">
        <v>28568</v>
      </c>
      <c r="H21" s="14">
        <v>52241</v>
      </c>
      <c r="I21" s="14">
        <v>97703</v>
      </c>
      <c r="J21" s="14">
        <v>306489</v>
      </c>
      <c r="K21" s="14">
        <v>231269.4</v>
      </c>
      <c r="L21" s="3">
        <v>324991.4</v>
      </c>
      <c r="M21" s="3">
        <v>342512</v>
      </c>
      <c r="N21" s="3">
        <v>364845</v>
      </c>
      <c r="O21" s="3">
        <v>366738.3</v>
      </c>
      <c r="P21" s="3">
        <v>428349.427</v>
      </c>
      <c r="Q21" s="3">
        <v>544518.309</v>
      </c>
      <c r="R21" s="3">
        <v>2747992.75</v>
      </c>
      <c r="S21" s="3">
        <v>3655407.234</v>
      </c>
      <c r="T21" s="3">
        <v>2879378.67</v>
      </c>
      <c r="U21" s="3">
        <v>1625793.3</v>
      </c>
      <c r="V21" s="3">
        <v>2225137.585</v>
      </c>
      <c r="W21" s="3">
        <v>4518397.105</v>
      </c>
      <c r="X21" s="15">
        <f aca="true" t="shared" si="4" ref="X21:AC21">SUM(X22:X24)</f>
        <v>8109758.043</v>
      </c>
      <c r="Y21" s="15">
        <f t="shared" si="4"/>
        <v>9392597.819</v>
      </c>
      <c r="Z21" s="15">
        <f t="shared" si="4"/>
        <v>10032817.475</v>
      </c>
      <c r="AA21" s="15">
        <f t="shared" si="4"/>
        <v>11331110.934999999</v>
      </c>
      <c r="AB21" s="15">
        <f t="shared" si="4"/>
        <v>13139232.9</v>
      </c>
      <c r="AC21" s="15">
        <f t="shared" si="4"/>
        <v>13136547.700000001</v>
      </c>
      <c r="AD21" s="17"/>
      <c r="AE21" s="2"/>
      <c r="AF21" s="2"/>
      <c r="AG21" s="2"/>
    </row>
    <row r="22" spans="1:33" ht="15" customHeight="1">
      <c r="A22" s="21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5">
        <v>7146731.669</v>
      </c>
      <c r="Y22" s="15">
        <v>7940362.302</v>
      </c>
      <c r="Z22" s="15">
        <v>8513629.342</v>
      </c>
      <c r="AA22" s="15">
        <v>9499155.1</v>
      </c>
      <c r="AB22" s="16">
        <v>10770471.3</v>
      </c>
      <c r="AC22" s="17">
        <v>11437290.3</v>
      </c>
      <c r="AD22" s="17"/>
      <c r="AE22" s="2"/>
      <c r="AF22" s="2"/>
      <c r="AG22" s="2"/>
    </row>
    <row r="23" spans="1:33" ht="15" customHeight="1">
      <c r="A23" s="21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5">
        <v>365996.685</v>
      </c>
      <c r="Y23" s="15">
        <v>520048.16</v>
      </c>
      <c r="Z23" s="15">
        <v>521009.09</v>
      </c>
      <c r="AA23" s="15">
        <v>609200.689</v>
      </c>
      <c r="AB23" s="16">
        <v>783142.4</v>
      </c>
      <c r="AC23" s="17">
        <v>605227.4</v>
      </c>
      <c r="AD23" s="17"/>
      <c r="AE23" s="2"/>
      <c r="AF23" s="2"/>
      <c r="AG23" s="2"/>
    </row>
    <row r="24" spans="1:33" ht="15" customHeight="1">
      <c r="A24" s="21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5">
        <v>597029.689</v>
      </c>
      <c r="Y24" s="15">
        <v>932187.357</v>
      </c>
      <c r="Z24" s="15">
        <v>998179.043</v>
      </c>
      <c r="AA24" s="15">
        <v>1222755.146</v>
      </c>
      <c r="AB24" s="16">
        <v>1585619.2</v>
      </c>
      <c r="AC24" s="17">
        <v>1094030</v>
      </c>
      <c r="AD24" s="17"/>
      <c r="AE24" s="2"/>
      <c r="AF24" s="2"/>
      <c r="AG24" s="2"/>
    </row>
    <row r="25" spans="1:30" ht="15" customHeight="1">
      <c r="A25" s="18" t="s">
        <v>14</v>
      </c>
      <c r="B25" s="14">
        <v>4450</v>
      </c>
      <c r="C25" s="14">
        <v>7767</v>
      </c>
      <c r="D25" s="14">
        <v>10275</v>
      </c>
      <c r="E25" s="14">
        <v>9401</v>
      </c>
      <c r="F25" s="14">
        <v>21296</v>
      </c>
      <c r="G25" s="14">
        <v>37794</v>
      </c>
      <c r="H25" s="14">
        <v>43527</v>
      </c>
      <c r="I25" s="14">
        <v>150053</v>
      </c>
      <c r="J25" s="14">
        <v>306747</v>
      </c>
      <c r="K25" s="14">
        <v>364291.4</v>
      </c>
      <c r="L25" s="3">
        <v>515530.4</v>
      </c>
      <c r="M25" s="3">
        <v>762439</v>
      </c>
      <c r="N25" s="3">
        <v>585637</v>
      </c>
      <c r="O25" s="3">
        <v>664975.3</v>
      </c>
      <c r="P25" s="3">
        <v>1338631.482</v>
      </c>
      <c r="Q25" s="3">
        <v>1519679.487</v>
      </c>
      <c r="R25" s="3">
        <v>415031.58</v>
      </c>
      <c r="S25" s="3">
        <v>481399.3</v>
      </c>
      <c r="T25" s="3">
        <v>385682.224</v>
      </c>
      <c r="U25" s="3">
        <v>1975034.528</v>
      </c>
      <c r="V25" s="3">
        <v>2786203.081</v>
      </c>
      <c r="W25" s="3">
        <v>855282.921</v>
      </c>
      <c r="X25" s="15">
        <f aca="true" t="shared" si="5" ref="X25:AC25">SUM(X26:X27)</f>
        <v>488420.997</v>
      </c>
      <c r="Y25" s="15">
        <f t="shared" si="5"/>
        <v>791487.557</v>
      </c>
      <c r="Z25" s="15">
        <f t="shared" si="5"/>
        <v>730172.241</v>
      </c>
      <c r="AA25" s="15">
        <f t="shared" si="5"/>
        <v>931723.6579999999</v>
      </c>
      <c r="AB25" s="15">
        <f t="shared" si="5"/>
        <v>1488991.7</v>
      </c>
      <c r="AC25" s="15">
        <f t="shared" si="5"/>
        <v>688828.7</v>
      </c>
      <c r="AD25" s="17"/>
    </row>
    <row r="26" spans="1:30" ht="15" customHeight="1">
      <c r="A26" s="22" t="s">
        <v>26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5">
        <v>306342.777</v>
      </c>
      <c r="Y26" s="15">
        <v>619240.46</v>
      </c>
      <c r="Z26" s="15">
        <v>572260.31</v>
      </c>
      <c r="AA26" s="15">
        <v>769310.732</v>
      </c>
      <c r="AB26" s="16">
        <v>1333223.7</v>
      </c>
      <c r="AC26" s="17">
        <v>523921.8</v>
      </c>
      <c r="AD26" s="17"/>
    </row>
    <row r="27" spans="1:30" ht="15" customHeight="1">
      <c r="A27" s="22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5">
        <v>182078.22</v>
      </c>
      <c r="Y27" s="15">
        <v>172247.097</v>
      </c>
      <c r="Z27" s="15">
        <v>157911.931</v>
      </c>
      <c r="AA27" s="15">
        <v>162412.926</v>
      </c>
      <c r="AB27" s="16">
        <v>155768</v>
      </c>
      <c r="AC27" s="17">
        <v>164906.9</v>
      </c>
      <c r="AD27" s="17"/>
    </row>
    <row r="28" spans="1:30" ht="15" customHeight="1">
      <c r="A28" s="18" t="s">
        <v>15</v>
      </c>
      <c r="B28" s="14">
        <v>1828</v>
      </c>
      <c r="C28" s="14">
        <v>2647</v>
      </c>
      <c r="D28" s="14">
        <v>3908</v>
      </c>
      <c r="E28" s="14">
        <v>5682</v>
      </c>
      <c r="F28" s="14">
        <v>30476</v>
      </c>
      <c r="G28" s="14">
        <v>28712</v>
      </c>
      <c r="H28" s="14">
        <v>36902</v>
      </c>
      <c r="I28" s="14">
        <v>73510</v>
      </c>
      <c r="J28" s="14">
        <v>183690</v>
      </c>
      <c r="K28" s="14">
        <v>214438.4</v>
      </c>
      <c r="L28" s="3">
        <v>277913.4</v>
      </c>
      <c r="M28" s="3">
        <v>711817</v>
      </c>
      <c r="N28" s="3">
        <v>588472</v>
      </c>
      <c r="O28" s="3">
        <v>669939.3</v>
      </c>
      <c r="P28" s="3">
        <v>863615.394</v>
      </c>
      <c r="Q28" s="3">
        <v>813736.689</v>
      </c>
      <c r="R28" s="3">
        <v>1302380.379</v>
      </c>
      <c r="S28" s="3">
        <v>1763173.624</v>
      </c>
      <c r="T28" s="3">
        <v>5446287.111</v>
      </c>
      <c r="U28" s="3">
        <v>7288753.953</v>
      </c>
      <c r="V28" s="3">
        <v>8902993.93</v>
      </c>
      <c r="W28" s="3">
        <v>9598018.881000001</v>
      </c>
      <c r="X28" s="15">
        <f aca="true" t="shared" si="6" ref="X28:AC28">SUM(X29:X30)</f>
        <v>6442230.366</v>
      </c>
      <c r="Y28" s="15">
        <f t="shared" si="6"/>
        <v>7515857.404999999</v>
      </c>
      <c r="Z28" s="15">
        <f t="shared" si="6"/>
        <v>8946338.32</v>
      </c>
      <c r="AA28" s="15">
        <f t="shared" si="6"/>
        <v>12063242.702</v>
      </c>
      <c r="AB28" s="15">
        <f t="shared" si="6"/>
        <v>14990757</v>
      </c>
      <c r="AC28" s="15">
        <f t="shared" si="6"/>
        <v>15141050.5</v>
      </c>
      <c r="AD28" s="17"/>
    </row>
    <row r="29" spans="1:30" ht="15" customHeight="1">
      <c r="A29" s="21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5">
        <v>4387029.675</v>
      </c>
      <c r="Y29" s="15">
        <v>5057964.096</v>
      </c>
      <c r="Z29" s="15">
        <v>4889447.545</v>
      </c>
      <c r="AA29" s="15">
        <v>7547702.63</v>
      </c>
      <c r="AB29" s="16">
        <v>10047046.6</v>
      </c>
      <c r="AC29" s="17">
        <v>10183772.9</v>
      </c>
      <c r="AD29" s="17"/>
    </row>
    <row r="30" spans="1:30" ht="15" customHeight="1">
      <c r="A30" s="21" t="s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5">
        <v>2055200.691</v>
      </c>
      <c r="Y30" s="15">
        <v>2457893.309</v>
      </c>
      <c r="Z30" s="15">
        <v>4056890.775</v>
      </c>
      <c r="AA30" s="15">
        <v>4515540.072</v>
      </c>
      <c r="AB30" s="16">
        <v>4943710.4</v>
      </c>
      <c r="AC30" s="17">
        <v>4957277.6</v>
      </c>
      <c r="AD30" s="17"/>
    </row>
    <row r="31" spans="1:30" ht="15" customHeight="1">
      <c r="A31" s="18" t="s">
        <v>16</v>
      </c>
      <c r="B31" s="14">
        <v>38</v>
      </c>
      <c r="C31" s="14">
        <v>43</v>
      </c>
      <c r="D31" s="14">
        <v>8</v>
      </c>
      <c r="E31" s="14">
        <v>28</v>
      </c>
      <c r="F31" s="14"/>
      <c r="G31" s="14">
        <v>11472</v>
      </c>
      <c r="H31" s="14"/>
      <c r="I31" s="14"/>
      <c r="J31" s="14"/>
      <c r="K31" s="14"/>
      <c r="L31" s="14"/>
      <c r="M31" s="14"/>
      <c r="N31" s="14"/>
      <c r="O31" s="3">
        <v>159133.3</v>
      </c>
      <c r="P31" s="3">
        <v>104274.2</v>
      </c>
      <c r="Q31" s="3">
        <v>226558.45</v>
      </c>
      <c r="R31" s="3">
        <v>230528.369</v>
      </c>
      <c r="S31" s="3">
        <v>208062.714</v>
      </c>
      <c r="T31" s="3">
        <v>685350.675</v>
      </c>
      <c r="U31" s="14">
        <v>120672.646</v>
      </c>
      <c r="V31" s="14">
        <v>109109.996</v>
      </c>
      <c r="W31" s="14">
        <v>88191.414</v>
      </c>
      <c r="X31" s="15">
        <v>70481.068</v>
      </c>
      <c r="Y31" s="15">
        <v>116247.625</v>
      </c>
      <c r="Z31" s="15">
        <v>117709.333</v>
      </c>
      <c r="AA31" s="15">
        <v>94334.834</v>
      </c>
      <c r="AB31" s="16">
        <v>69246.1</v>
      </c>
      <c r="AC31" s="17">
        <v>60409</v>
      </c>
      <c r="AD31" s="17"/>
    </row>
    <row r="32" spans="1:30" ht="15" customHeight="1">
      <c r="A32" s="18" t="s">
        <v>13</v>
      </c>
      <c r="B32" s="14">
        <v>108</v>
      </c>
      <c r="C32" s="14">
        <v>821</v>
      </c>
      <c r="D32" s="14">
        <v>1905</v>
      </c>
      <c r="E32" s="14">
        <v>8862</v>
      </c>
      <c r="F32" s="14"/>
      <c r="G32" s="14">
        <v>5627</v>
      </c>
      <c r="H32" s="14">
        <v>18612</v>
      </c>
      <c r="I32" s="14">
        <v>31395</v>
      </c>
      <c r="J32" s="14">
        <v>87326</v>
      </c>
      <c r="K32" s="14">
        <v>145335.4</v>
      </c>
      <c r="L32" s="3">
        <v>137199.4</v>
      </c>
      <c r="M32" s="14"/>
      <c r="N32" s="3">
        <v>29895</v>
      </c>
      <c r="O32" s="3">
        <v>179445.3</v>
      </c>
      <c r="P32" s="3">
        <v>219627.2</v>
      </c>
      <c r="Q32" s="3">
        <v>224015.41</v>
      </c>
      <c r="R32" s="3">
        <v>98803.642</v>
      </c>
      <c r="S32" s="3">
        <v>351649.893</v>
      </c>
      <c r="T32" s="3">
        <v>404434.004</v>
      </c>
      <c r="U32" s="14">
        <v>482717.429</v>
      </c>
      <c r="V32" s="14"/>
      <c r="W32" s="14">
        <v>776012.21</v>
      </c>
      <c r="X32" s="15">
        <v>1382207.166</v>
      </c>
      <c r="Y32" s="15">
        <v>771362.133</v>
      </c>
      <c r="Z32" s="15">
        <v>2321171.676</v>
      </c>
      <c r="AA32" s="15">
        <v>2190395.889</v>
      </c>
      <c r="AB32" s="16">
        <v>368269.3</v>
      </c>
      <c r="AC32" s="17">
        <v>764180.5</v>
      </c>
      <c r="AD32" s="17"/>
    </row>
    <row r="33" spans="1:30" ht="15" customHeight="1">
      <c r="A33" s="18" t="s">
        <v>10</v>
      </c>
      <c r="B33" s="14"/>
      <c r="C33" s="14"/>
      <c r="D33" s="14"/>
      <c r="E33" s="14"/>
      <c r="F33" s="14">
        <v>24188</v>
      </c>
      <c r="G33" s="14"/>
      <c r="H33" s="14"/>
      <c r="I33" s="14"/>
      <c r="J33" s="14"/>
      <c r="K33" s="14"/>
      <c r="L33" s="14"/>
      <c r="M33" s="14"/>
      <c r="N33" s="14"/>
      <c r="O33" s="3">
        <v>139482.2</v>
      </c>
      <c r="P33" s="3">
        <v>18906.2</v>
      </c>
      <c r="Q33" s="3">
        <v>94606.49</v>
      </c>
      <c r="R33" s="14"/>
      <c r="S33" s="14"/>
      <c r="T33" s="14"/>
      <c r="U33" s="14"/>
      <c r="V33" s="14"/>
      <c r="W33" s="14"/>
      <c r="X33" s="15"/>
      <c r="Y33" s="15"/>
      <c r="Z33" s="15"/>
      <c r="AA33" s="15"/>
      <c r="AB33" s="17"/>
      <c r="AC33" s="17"/>
      <c r="AD33" s="17"/>
    </row>
    <row r="34" spans="1:30" ht="15" customHeight="1">
      <c r="A34" s="18" t="s">
        <v>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>
        <v>577557.888</v>
      </c>
      <c r="Y34" s="15">
        <v>1104428.977</v>
      </c>
      <c r="Z34" s="15">
        <v>438787.099</v>
      </c>
      <c r="AA34" s="15">
        <v>1457066.401</v>
      </c>
      <c r="AB34" s="16">
        <v>999727.7</v>
      </c>
      <c r="AC34" s="17">
        <v>1609840.5</v>
      </c>
      <c r="AD34" s="17" t="s">
        <v>34</v>
      </c>
    </row>
    <row r="35" spans="1:30" ht="15" customHeight="1">
      <c r="A35" s="18" t="s">
        <v>22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5"/>
      <c r="Z35" s="15"/>
      <c r="AA35" s="15"/>
      <c r="AB35" s="17"/>
      <c r="AC35" s="17"/>
      <c r="AD35" s="17"/>
    </row>
    <row r="36" spans="1:30" ht="1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5"/>
      <c r="AB36" s="25"/>
      <c r="AC36" s="25"/>
      <c r="AD36" s="17"/>
    </row>
    <row r="37" ht="15" customHeight="1">
      <c r="A37" s="27" t="s">
        <v>37</v>
      </c>
    </row>
    <row r="38" ht="15" customHeight="1">
      <c r="A38" s="27" t="s">
        <v>38</v>
      </c>
    </row>
    <row r="39" s="7" customFormat="1" ht="15" customHeight="1">
      <c r="A39" s="27" t="s">
        <v>30</v>
      </c>
    </row>
    <row r="40" ht="15" customHeight="1">
      <c r="A40" s="28" t="s">
        <v>39</v>
      </c>
    </row>
    <row r="41" ht="15" customHeight="1"/>
    <row r="42" ht="15" customHeight="1"/>
    <row r="43" ht="15" customHeight="1"/>
    <row r="44" spans="1:29" ht="15" customHeight="1">
      <c r="A44" s="46" t="s">
        <v>35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customHeight="1">
      <c r="A45" s="47" t="s">
        <v>17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3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E48" s="1" t="s">
        <v>34</v>
      </c>
    </row>
    <row r="49" spans="1:29" s="12" customFormat="1" ht="15" customHeight="1">
      <c r="A49" s="9" t="s">
        <v>2</v>
      </c>
      <c r="B49" s="29">
        <f>SUM(B50:B60)</f>
        <v>100</v>
      </c>
      <c r="C49" s="29">
        <f aca="true" t="shared" si="7" ref="C49:AB49">SUM(C50:C60)</f>
        <v>100</v>
      </c>
      <c r="D49" s="29">
        <f t="shared" si="7"/>
        <v>100</v>
      </c>
      <c r="E49" s="29">
        <f t="shared" si="7"/>
        <v>100</v>
      </c>
      <c r="F49" s="29">
        <f t="shared" si="7"/>
        <v>99.99999999999999</v>
      </c>
      <c r="G49" s="29">
        <f t="shared" si="7"/>
        <v>100</v>
      </c>
      <c r="H49" s="29">
        <f t="shared" si="7"/>
        <v>100</v>
      </c>
      <c r="I49" s="29">
        <f t="shared" si="7"/>
        <v>100</v>
      </c>
      <c r="J49" s="29">
        <f t="shared" si="7"/>
        <v>100</v>
      </c>
      <c r="K49" s="29">
        <f t="shared" si="7"/>
        <v>100</v>
      </c>
      <c r="L49" s="29">
        <f t="shared" si="7"/>
        <v>100</v>
      </c>
      <c r="M49" s="29">
        <f t="shared" si="7"/>
        <v>100</v>
      </c>
      <c r="N49" s="29">
        <f t="shared" si="7"/>
        <v>100</v>
      </c>
      <c r="O49" s="29">
        <f t="shared" si="7"/>
        <v>100</v>
      </c>
      <c r="P49" s="29">
        <f t="shared" si="7"/>
        <v>100</v>
      </c>
      <c r="Q49" s="29">
        <f t="shared" si="7"/>
        <v>100.00000000000001</v>
      </c>
      <c r="R49" s="29">
        <f t="shared" si="7"/>
        <v>100</v>
      </c>
      <c r="S49" s="29">
        <f t="shared" si="7"/>
        <v>99.99999999999999</v>
      </c>
      <c r="T49" s="29">
        <f t="shared" si="7"/>
        <v>100.00000000000001</v>
      </c>
      <c r="U49" s="29">
        <f t="shared" si="7"/>
        <v>100</v>
      </c>
      <c r="V49" s="29">
        <f t="shared" si="7"/>
        <v>99.99999999999999</v>
      </c>
      <c r="W49" s="29">
        <f t="shared" si="7"/>
        <v>100</v>
      </c>
      <c r="X49" s="29">
        <f t="shared" si="7"/>
        <v>100</v>
      </c>
      <c r="Y49" s="29">
        <f t="shared" si="7"/>
        <v>99.99999999999999</v>
      </c>
      <c r="Z49" s="29">
        <f t="shared" si="7"/>
        <v>99.99999999999999</v>
      </c>
      <c r="AA49" s="29">
        <f t="shared" si="7"/>
        <v>100</v>
      </c>
      <c r="AB49" s="29">
        <f t="shared" si="7"/>
        <v>100</v>
      </c>
      <c r="AC49" s="29">
        <f>SUM(AC50:AC60)</f>
        <v>100</v>
      </c>
    </row>
    <row r="50" spans="1:29" ht="15" customHeight="1">
      <c r="A50" s="18" t="s">
        <v>3</v>
      </c>
      <c r="B50" s="30">
        <f aca="true" t="shared" si="8" ref="B50:AC59">B8/B$7*100</f>
        <v>3.7711481337982695</v>
      </c>
      <c r="C50" s="30">
        <f t="shared" si="8"/>
        <v>1.7341040462427744</v>
      </c>
      <c r="D50" s="30">
        <f t="shared" si="8"/>
        <v>1.5075137911356287</v>
      </c>
      <c r="E50" s="30">
        <f t="shared" si="8"/>
        <v>0.9348887234218582</v>
      </c>
      <c r="F50" s="30">
        <f t="shared" si="8"/>
        <v>0.2981656331698464</v>
      </c>
      <c r="G50" s="30">
        <f t="shared" si="8"/>
        <v>0.2638781168373851</v>
      </c>
      <c r="H50" s="30">
        <f t="shared" si="8"/>
        <v>0.2716780581959519</v>
      </c>
      <c r="I50" s="30">
        <f t="shared" si="8"/>
        <v>0.25775461420457607</v>
      </c>
      <c r="J50" s="30">
        <f t="shared" si="8"/>
        <v>0.23488779216784356</v>
      </c>
      <c r="K50" s="30">
        <f t="shared" si="8"/>
        <v>0.29617779917062387</v>
      </c>
      <c r="L50" s="30">
        <f t="shared" si="8"/>
        <v>0.33715619427992055</v>
      </c>
      <c r="M50" s="30">
        <f t="shared" si="8"/>
        <v>0.37387276458774754</v>
      </c>
      <c r="N50" s="30">
        <f t="shared" si="8"/>
        <v>0.5686591515152133</v>
      </c>
      <c r="O50" s="30">
        <f t="shared" si="8"/>
        <v>0.5129205965407566</v>
      </c>
      <c r="P50" s="30">
        <f t="shared" si="8"/>
        <v>0.4128738145552248</v>
      </c>
      <c r="Q50" s="30">
        <f t="shared" si="8"/>
        <v>0.38991647249201017</v>
      </c>
      <c r="R50" s="30">
        <f t="shared" si="8"/>
        <v>0.8675412108967686</v>
      </c>
      <c r="S50" s="30">
        <f t="shared" si="8"/>
        <v>0.7577538248446403</v>
      </c>
      <c r="T50" s="30">
        <f t="shared" si="8"/>
        <v>0.683123024232696</v>
      </c>
      <c r="U50" s="30">
        <f t="shared" si="8"/>
        <v>0.5979637195763441</v>
      </c>
      <c r="V50" s="30">
        <f t="shared" si="8"/>
        <v>0.5733534829657206</v>
      </c>
      <c r="W50" s="30">
        <f t="shared" si="8"/>
        <v>0.7625748122887333</v>
      </c>
      <c r="X50" s="30">
        <f t="shared" si="8"/>
        <v>0.8043066464248788</v>
      </c>
      <c r="Y50" s="30">
        <f t="shared" si="8"/>
        <v>0.8567221427814383</v>
      </c>
      <c r="Z50" s="30">
        <f t="shared" si="8"/>
        <v>0.8050049145127263</v>
      </c>
      <c r="AA50" s="30">
        <f t="shared" si="8"/>
        <v>0.7564698232234883</v>
      </c>
      <c r="AB50" s="30">
        <f t="shared" si="8"/>
        <v>0.7923480795783913</v>
      </c>
      <c r="AC50" s="30">
        <f t="shared" si="8"/>
        <v>0.8141886089739165</v>
      </c>
    </row>
    <row r="51" spans="1:29" ht="15" customHeight="1">
      <c r="A51" s="18" t="s">
        <v>4</v>
      </c>
      <c r="B51" s="30">
        <f t="shared" si="8"/>
        <v>1.252744414309699</v>
      </c>
      <c r="C51" s="30">
        <f t="shared" si="8"/>
        <v>0.6203299027209925</v>
      </c>
      <c r="D51" s="30">
        <f t="shared" si="8"/>
        <v>0.6657789613848202</v>
      </c>
      <c r="E51" s="30">
        <f t="shared" si="8"/>
        <v>0.24268497835139682</v>
      </c>
      <c r="F51" s="30">
        <f t="shared" si="8"/>
        <v>0.37054642093209167</v>
      </c>
      <c r="G51" s="30">
        <f t="shared" si="8"/>
        <v>0.266552557210737</v>
      </c>
      <c r="H51" s="30">
        <f t="shared" si="8"/>
        <v>0.5876442669980566</v>
      </c>
      <c r="I51" s="30">
        <f t="shared" si="8"/>
        <v>0.28554334048845775</v>
      </c>
      <c r="J51" s="30">
        <f t="shared" si="8"/>
        <v>0.22143009006482314</v>
      </c>
      <c r="K51" s="30">
        <f t="shared" si="8"/>
        <v>0.2780689670996436</v>
      </c>
      <c r="L51" s="30">
        <f t="shared" si="8"/>
        <v>0.27384159874848946</v>
      </c>
      <c r="M51" s="30">
        <f t="shared" si="8"/>
        <v>0.5575506126869929</v>
      </c>
      <c r="N51" s="30">
        <f t="shared" si="8"/>
        <v>1.207981599751767</v>
      </c>
      <c r="O51" s="30">
        <f t="shared" si="8"/>
        <v>1.1924135354296088</v>
      </c>
      <c r="P51" s="30">
        <f t="shared" si="8"/>
        <v>1.0083684497703276</v>
      </c>
      <c r="Q51" s="30">
        <f t="shared" si="8"/>
        <v>0.8821350022482185</v>
      </c>
      <c r="R51" s="30">
        <f t="shared" si="8"/>
        <v>1.5642577138208331</v>
      </c>
      <c r="S51" s="30">
        <f t="shared" si="8"/>
        <v>1.3858310953276427</v>
      </c>
      <c r="T51" s="30">
        <f t="shared" si="8"/>
        <v>1.0813586798290917</v>
      </c>
      <c r="U51" s="30">
        <f t="shared" si="8"/>
        <v>1.026631540373973</v>
      </c>
      <c r="V51" s="30">
        <f t="shared" si="8"/>
        <v>1.025254901224628</v>
      </c>
      <c r="W51" s="30">
        <f t="shared" si="8"/>
        <v>0.8760155016642419</v>
      </c>
      <c r="X51" s="30">
        <f t="shared" si="8"/>
        <v>1.1341795731419322</v>
      </c>
      <c r="Y51" s="30">
        <f t="shared" si="8"/>
        <v>1.3844035084965696</v>
      </c>
      <c r="Z51" s="30">
        <f t="shared" si="8"/>
        <v>0.8171250077847447</v>
      </c>
      <c r="AA51" s="30">
        <f t="shared" si="8"/>
        <v>0.7680560229885786</v>
      </c>
      <c r="AB51" s="30">
        <f t="shared" si="8"/>
        <v>0.770698635497701</v>
      </c>
      <c r="AC51" s="30">
        <f t="shared" si="8"/>
        <v>0.749163313438112</v>
      </c>
    </row>
    <row r="52" spans="1:29" ht="15" customHeight="1">
      <c r="A52" s="18" t="s">
        <v>5</v>
      </c>
      <c r="B52" s="30">
        <f t="shared" si="8"/>
        <v>0.30995738086013175</v>
      </c>
      <c r="C52" s="30">
        <f t="shared" si="8"/>
        <v>0.4370506132806993</v>
      </c>
      <c r="D52" s="30">
        <f t="shared" si="8"/>
        <v>10.961575042800076</v>
      </c>
      <c r="E52" s="30">
        <f t="shared" si="8"/>
        <v>3.659579162185268</v>
      </c>
      <c r="F52" s="30">
        <f t="shared" si="8"/>
        <v>7.227275673573451</v>
      </c>
      <c r="G52" s="30">
        <f t="shared" si="8"/>
        <v>5.74469792195983</v>
      </c>
      <c r="H52" s="30">
        <f t="shared" si="8"/>
        <v>8.650070728837536</v>
      </c>
      <c r="I52" s="30">
        <f t="shared" si="8"/>
        <v>10.368597605065489</v>
      </c>
      <c r="J52" s="30">
        <f t="shared" si="8"/>
        <v>6.2259401166183395</v>
      </c>
      <c r="K52" s="30">
        <f t="shared" si="8"/>
        <v>7.463402312072874</v>
      </c>
      <c r="L52" s="30">
        <f t="shared" si="8"/>
        <v>6.0296559990599174</v>
      </c>
      <c r="M52" s="30">
        <f t="shared" si="8"/>
        <v>2.46676542814112</v>
      </c>
      <c r="N52" s="30">
        <f t="shared" si="8"/>
        <v>1.9756784658096986</v>
      </c>
      <c r="O52" s="30">
        <f t="shared" si="8"/>
        <v>3.1098672779763357</v>
      </c>
      <c r="P52" s="30">
        <f t="shared" si="8"/>
        <v>1.5538079985782172</v>
      </c>
      <c r="Q52" s="30">
        <f t="shared" si="8"/>
        <v>4.093723515039885</v>
      </c>
      <c r="R52" s="30">
        <f t="shared" si="8"/>
        <v>1.7538174650807519</v>
      </c>
      <c r="S52" s="30">
        <f t="shared" si="8"/>
        <v>0.5734347645866715</v>
      </c>
      <c r="T52" s="30">
        <f t="shared" si="8"/>
        <v>1.513183524615572</v>
      </c>
      <c r="U52" s="30">
        <f t="shared" si="8"/>
        <v>1.2064764165206878</v>
      </c>
      <c r="V52" s="30">
        <f t="shared" si="8"/>
        <v>0.7429991990658269</v>
      </c>
      <c r="W52" s="30">
        <f t="shared" si="8"/>
        <v>0.6650701075851425</v>
      </c>
      <c r="X52" s="30">
        <f t="shared" si="8"/>
        <v>0.6742988563690266</v>
      </c>
      <c r="Y52" s="30">
        <f t="shared" si="8"/>
        <v>1.026598967888245</v>
      </c>
      <c r="Z52" s="30">
        <f t="shared" si="8"/>
        <v>1.2658213344404776</v>
      </c>
      <c r="AA52" s="30">
        <f t="shared" si="8"/>
        <v>1.3714461567471785</v>
      </c>
      <c r="AB52" s="30">
        <f t="shared" si="8"/>
        <v>1.1143514813634126</v>
      </c>
      <c r="AC52" s="30">
        <f t="shared" si="8"/>
        <v>0.19984008780346377</v>
      </c>
    </row>
    <row r="53" spans="1:29" ht="15" customHeight="1">
      <c r="A53" s="18" t="s">
        <v>6</v>
      </c>
      <c r="B53" s="30">
        <f t="shared" si="8"/>
        <v>2.2601059021051273</v>
      </c>
      <c r="C53" s="30">
        <f t="shared" si="8"/>
        <v>2.0654166079233045</v>
      </c>
      <c r="D53" s="30">
        <f t="shared" si="8"/>
        <v>3.71885105573521</v>
      </c>
      <c r="E53" s="30">
        <f t="shared" si="8"/>
        <v>1.387165273985825</v>
      </c>
      <c r="F53" s="30">
        <f t="shared" si="8"/>
        <v>1.1937428429444936</v>
      </c>
      <c r="G53" s="30">
        <f t="shared" si="8"/>
        <v>2.315173883198274</v>
      </c>
      <c r="H53" s="30">
        <f t="shared" si="8"/>
        <v>2.056424425906585</v>
      </c>
      <c r="I53" s="30">
        <f t="shared" si="8"/>
        <v>0.6102177445195244</v>
      </c>
      <c r="J53" s="30">
        <f t="shared" si="8"/>
        <v>3.029226962449618</v>
      </c>
      <c r="K53" s="30">
        <f t="shared" si="8"/>
        <v>3.538810168504881</v>
      </c>
      <c r="L53" s="30">
        <f t="shared" si="8"/>
        <v>1.695592742681958</v>
      </c>
      <c r="M53" s="30">
        <f t="shared" si="8"/>
        <v>1.2288526910263382</v>
      </c>
      <c r="N53" s="30">
        <f t="shared" si="8"/>
        <v>1.0958611424787763</v>
      </c>
      <c r="O53" s="30">
        <f t="shared" si="8"/>
        <v>0.7936042606698421</v>
      </c>
      <c r="P53" s="30">
        <f t="shared" si="8"/>
        <v>23.275305466996503</v>
      </c>
      <c r="Q53" s="30">
        <f t="shared" si="8"/>
        <v>0.506023704549092</v>
      </c>
      <c r="R53" s="30">
        <f t="shared" si="8"/>
        <v>1.3783879044770575</v>
      </c>
      <c r="S53" s="30">
        <f t="shared" si="8"/>
        <v>1.5800588311725996</v>
      </c>
      <c r="T53" s="30">
        <f t="shared" si="8"/>
        <v>0.8279723131641261</v>
      </c>
      <c r="U53" s="30">
        <f t="shared" si="8"/>
        <v>0.35037357181882933</v>
      </c>
      <c r="V53" s="30">
        <f t="shared" si="8"/>
        <v>0.46764507514374615</v>
      </c>
      <c r="W53" s="30">
        <f t="shared" si="8"/>
        <v>0.4452476886743476</v>
      </c>
      <c r="X53" s="30">
        <f t="shared" si="8"/>
        <v>0.519312107578954</v>
      </c>
      <c r="Y53" s="30">
        <f t="shared" si="8"/>
        <v>0.4239248037693516</v>
      </c>
      <c r="Z53" s="30">
        <f t="shared" si="8"/>
        <v>0.6169079859563994</v>
      </c>
      <c r="AA53" s="30">
        <f t="shared" si="8"/>
        <v>0.5236627391367552</v>
      </c>
      <c r="AB53" s="30">
        <f t="shared" si="8"/>
        <v>0.7484882732703825</v>
      </c>
      <c r="AC53" s="30">
        <f t="shared" si="8"/>
        <v>0.4697683903014762</v>
      </c>
    </row>
    <row r="54" spans="1:29" ht="15" customHeight="1">
      <c r="A54" s="18" t="s">
        <v>7</v>
      </c>
      <c r="B54" s="30">
        <f t="shared" si="8"/>
        <v>0</v>
      </c>
      <c r="C54" s="30">
        <f t="shared" si="8"/>
        <v>0</v>
      </c>
      <c r="D54" s="30">
        <f t="shared" si="8"/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0</v>
      </c>
      <c r="K54" s="30">
        <f t="shared" si="8"/>
        <v>0</v>
      </c>
      <c r="L54" s="30">
        <f t="shared" si="8"/>
        <v>0</v>
      </c>
      <c r="M54" s="30">
        <f t="shared" si="8"/>
        <v>0</v>
      </c>
      <c r="N54" s="30">
        <f t="shared" si="8"/>
        <v>0</v>
      </c>
      <c r="O54" s="30">
        <f t="shared" si="8"/>
        <v>0</v>
      </c>
      <c r="P54" s="30">
        <f t="shared" si="8"/>
        <v>0</v>
      </c>
      <c r="Q54" s="30">
        <f t="shared" si="8"/>
        <v>0</v>
      </c>
      <c r="R54" s="30">
        <f t="shared" si="8"/>
        <v>0</v>
      </c>
      <c r="S54" s="30">
        <f t="shared" si="8"/>
        <v>0</v>
      </c>
      <c r="T54" s="30">
        <f t="shared" si="8"/>
        <v>0</v>
      </c>
      <c r="U54" s="30">
        <f t="shared" si="8"/>
        <v>0</v>
      </c>
      <c r="V54" s="30">
        <f t="shared" si="8"/>
        <v>0</v>
      </c>
      <c r="W54" s="30">
        <f t="shared" si="8"/>
        <v>0</v>
      </c>
      <c r="X54" s="30">
        <f t="shared" si="8"/>
        <v>0</v>
      </c>
      <c r="Y54" s="30">
        <f t="shared" si="8"/>
        <v>0</v>
      </c>
      <c r="Z54" s="30">
        <f t="shared" si="8"/>
        <v>0</v>
      </c>
      <c r="AA54" s="30">
        <f t="shared" si="8"/>
        <v>0</v>
      </c>
      <c r="AB54" s="30">
        <f t="shared" si="8"/>
        <v>0</v>
      </c>
      <c r="AC54" s="30">
        <f t="shared" si="8"/>
        <v>0</v>
      </c>
    </row>
    <row r="55" spans="1:29" ht="15" customHeight="1">
      <c r="A55" s="18" t="s">
        <v>8</v>
      </c>
      <c r="B55" s="30">
        <f t="shared" si="8"/>
        <v>90.99832106418701</v>
      </c>
      <c r="C55" s="30">
        <f t="shared" si="8"/>
        <v>89.35570280558296</v>
      </c>
      <c r="D55" s="30">
        <f t="shared" si="8"/>
        <v>77.81529389385581</v>
      </c>
      <c r="E55" s="30">
        <f t="shared" si="8"/>
        <v>83.60773282590111</v>
      </c>
      <c r="F55" s="30">
        <f t="shared" si="8"/>
        <v>72.9890024415012</v>
      </c>
      <c r="G55" s="30">
        <f t="shared" si="8"/>
        <v>79.70099756625926</v>
      </c>
      <c r="H55" s="30">
        <f t="shared" si="8"/>
        <v>88.12482648299202</v>
      </c>
      <c r="I55" s="30">
        <f t="shared" si="8"/>
        <v>88.25869602819705</v>
      </c>
      <c r="J55" s="30">
        <f t="shared" si="8"/>
        <v>90.12091575704663</v>
      </c>
      <c r="K55" s="30">
        <f t="shared" si="8"/>
        <v>88.24512270010767</v>
      </c>
      <c r="L55" s="30">
        <f t="shared" si="8"/>
        <v>91.4196219417806</v>
      </c>
      <c r="M55" s="30">
        <f t="shared" si="8"/>
        <v>67.24460880471351</v>
      </c>
      <c r="N55" s="30">
        <f t="shared" si="8"/>
        <v>94.7479947711965</v>
      </c>
      <c r="O55" s="30">
        <f t="shared" si="8"/>
        <v>72.01351131634908</v>
      </c>
      <c r="P55" s="30">
        <f t="shared" si="8"/>
        <v>63.79275013965417</v>
      </c>
      <c r="Q55" s="30">
        <f t="shared" si="8"/>
        <v>59.54209821457314</v>
      </c>
      <c r="R55" s="30">
        <f t="shared" si="8"/>
        <v>70.90131678804671</v>
      </c>
      <c r="S55" s="30">
        <f t="shared" si="8"/>
        <v>62.25317486906825</v>
      </c>
      <c r="T55" s="30">
        <f t="shared" si="8"/>
        <v>60.90958229496815</v>
      </c>
      <c r="U55" s="30">
        <f t="shared" si="8"/>
        <v>61.8422844678721</v>
      </c>
      <c r="V55" s="30">
        <f t="shared" si="8"/>
        <v>60.499786171223455</v>
      </c>
      <c r="W55" s="30">
        <f t="shared" si="8"/>
        <v>59.977242518429584</v>
      </c>
      <c r="X55" s="30">
        <f t="shared" si="8"/>
        <v>61.41752630297702</v>
      </c>
      <c r="Y55" s="30">
        <f t="shared" si="8"/>
        <v>59.488137882324835</v>
      </c>
      <c r="Z55" s="30">
        <f t="shared" si="8"/>
        <v>54.61056406244011</v>
      </c>
      <c r="AA55" s="30">
        <f t="shared" si="8"/>
        <v>51.866224515902125</v>
      </c>
      <c r="AB55" s="30">
        <f t="shared" si="8"/>
        <v>49.59642406245213</v>
      </c>
      <c r="AC55" s="30">
        <f t="shared" si="8"/>
        <v>43.646342657610724</v>
      </c>
    </row>
    <row r="56" spans="1:29" ht="15" customHeight="1">
      <c r="A56" s="18" t="s">
        <v>9</v>
      </c>
      <c r="B56" s="30">
        <f t="shared" si="8"/>
        <v>0.6328296525894357</v>
      </c>
      <c r="C56" s="30">
        <f t="shared" si="8"/>
        <v>0</v>
      </c>
      <c r="D56" s="30">
        <f t="shared" si="8"/>
        <v>0</v>
      </c>
      <c r="E56" s="30">
        <f t="shared" si="8"/>
        <v>0</v>
      </c>
      <c r="F56" s="30">
        <f t="shared" si="8"/>
        <v>7.5999827150357575</v>
      </c>
      <c r="G56" s="30">
        <f t="shared" si="8"/>
        <v>10.671017089673986</v>
      </c>
      <c r="H56" s="30">
        <f t="shared" si="8"/>
        <v>0</v>
      </c>
      <c r="I56" s="30">
        <f t="shared" si="8"/>
        <v>0</v>
      </c>
      <c r="J56" s="30">
        <f t="shared" si="8"/>
        <v>0</v>
      </c>
      <c r="K56" s="30">
        <f t="shared" si="8"/>
        <v>0</v>
      </c>
      <c r="L56" s="30">
        <f t="shared" si="8"/>
        <v>0</v>
      </c>
      <c r="M56" s="30">
        <f t="shared" si="8"/>
        <v>20.236565179105444</v>
      </c>
      <c r="N56" s="30">
        <f t="shared" si="8"/>
        <v>0</v>
      </c>
      <c r="O56" s="30">
        <f t="shared" si="8"/>
        <v>13.763289819359754</v>
      </c>
      <c r="P56" s="30">
        <f t="shared" si="8"/>
        <v>2.7083906805527573</v>
      </c>
      <c r="Q56" s="30">
        <f t="shared" si="8"/>
        <v>2.937333450340993</v>
      </c>
      <c r="R56" s="30">
        <f t="shared" si="8"/>
        <v>0.6256860752095685</v>
      </c>
      <c r="S56" s="30">
        <f t="shared" si="8"/>
        <v>6.470895988502945</v>
      </c>
      <c r="T56" s="30">
        <f t="shared" si="8"/>
        <v>0</v>
      </c>
      <c r="U56" s="30">
        <f t="shared" si="8"/>
        <v>0</v>
      </c>
      <c r="V56" s="30">
        <f t="shared" si="8"/>
        <v>0.24452402385903046</v>
      </c>
      <c r="W56" s="30">
        <f t="shared" si="8"/>
        <v>0</v>
      </c>
      <c r="X56" s="30">
        <f t="shared" si="8"/>
        <v>0</v>
      </c>
      <c r="Y56" s="30">
        <f t="shared" si="8"/>
        <v>0</v>
      </c>
      <c r="Z56" s="30">
        <f t="shared" si="8"/>
        <v>0</v>
      </c>
      <c r="AA56" s="30">
        <f t="shared" si="8"/>
        <v>0</v>
      </c>
      <c r="AB56" s="30">
        <f t="shared" si="8"/>
        <v>0</v>
      </c>
      <c r="AC56" s="30">
        <f t="shared" si="8"/>
        <v>12.738505871793585</v>
      </c>
    </row>
    <row r="57" spans="1:29" ht="15" customHeight="1">
      <c r="A57" s="18" t="s">
        <v>10</v>
      </c>
      <c r="B57" s="30">
        <f t="shared" si="8"/>
        <v>0</v>
      </c>
      <c r="C57" s="30">
        <f t="shared" si="8"/>
        <v>5.026082052728042</v>
      </c>
      <c r="D57" s="30">
        <f t="shared" si="8"/>
        <v>1.4266692029674721</v>
      </c>
      <c r="E57" s="30">
        <f t="shared" si="8"/>
        <v>4.1366757673533545</v>
      </c>
      <c r="F57" s="30">
        <f t="shared" si="8"/>
        <v>0</v>
      </c>
      <c r="G57" s="30">
        <f t="shared" si="8"/>
        <v>0</v>
      </c>
      <c r="H57" s="30">
        <f t="shared" si="8"/>
        <v>0</v>
      </c>
      <c r="I57" s="30">
        <f t="shared" si="8"/>
        <v>0</v>
      </c>
      <c r="J57" s="30">
        <f t="shared" si="8"/>
        <v>0</v>
      </c>
      <c r="K57" s="30">
        <f t="shared" si="8"/>
        <v>0.17841805304430716</v>
      </c>
      <c r="L57" s="30">
        <f t="shared" si="8"/>
        <v>0.24413152344911798</v>
      </c>
      <c r="M57" s="30">
        <f t="shared" si="8"/>
        <v>0.3399663952652618</v>
      </c>
      <c r="N57" s="30">
        <f t="shared" si="8"/>
        <v>0.40382486924804206</v>
      </c>
      <c r="O57" s="30">
        <f t="shared" si="8"/>
        <v>0</v>
      </c>
      <c r="P57" s="30">
        <f t="shared" si="8"/>
        <v>1.2135013802430947</v>
      </c>
      <c r="Q57" s="30">
        <f t="shared" si="8"/>
        <v>2.165112811838763</v>
      </c>
      <c r="R57" s="30">
        <f t="shared" si="8"/>
        <v>0</v>
      </c>
      <c r="S57" s="30">
        <f t="shared" si="8"/>
        <v>0.7488936511363632</v>
      </c>
      <c r="T57" s="30">
        <f t="shared" si="8"/>
        <v>0</v>
      </c>
      <c r="U57" s="30">
        <f t="shared" si="8"/>
        <v>0</v>
      </c>
      <c r="V57" s="30">
        <f t="shared" si="8"/>
        <v>0</v>
      </c>
      <c r="W57" s="30">
        <f t="shared" si="8"/>
        <v>0</v>
      </c>
      <c r="X57" s="30">
        <f t="shared" si="8"/>
        <v>0</v>
      </c>
      <c r="Y57" s="30">
        <f t="shared" si="8"/>
        <v>0</v>
      </c>
      <c r="Z57" s="30">
        <f t="shared" si="8"/>
        <v>0</v>
      </c>
      <c r="AA57" s="30">
        <f t="shared" si="8"/>
        <v>0</v>
      </c>
      <c r="AB57" s="30">
        <f t="shared" si="8"/>
        <v>0</v>
      </c>
      <c r="AC57" s="30">
        <f t="shared" si="8"/>
        <v>0</v>
      </c>
    </row>
    <row r="58" spans="1:29" ht="15" customHeight="1">
      <c r="A58" s="18" t="s">
        <v>11</v>
      </c>
      <c r="B58" s="30">
        <f t="shared" si="8"/>
        <v>0</v>
      </c>
      <c r="C58" s="30">
        <f t="shared" si="8"/>
        <v>0</v>
      </c>
      <c r="D58" s="30">
        <f t="shared" si="8"/>
        <v>0</v>
      </c>
      <c r="E58" s="30">
        <f t="shared" si="8"/>
        <v>0</v>
      </c>
      <c r="F58" s="30">
        <f t="shared" si="8"/>
        <v>0</v>
      </c>
      <c r="G58" s="30">
        <f t="shared" si="8"/>
        <v>0</v>
      </c>
      <c r="H58" s="30">
        <f t="shared" si="8"/>
        <v>0</v>
      </c>
      <c r="I58" s="30">
        <f t="shared" si="8"/>
        <v>0</v>
      </c>
      <c r="J58" s="30">
        <f t="shared" si="8"/>
        <v>0</v>
      </c>
      <c r="K58" s="30">
        <f t="shared" si="8"/>
        <v>0</v>
      </c>
      <c r="L58" s="30">
        <f t="shared" si="8"/>
        <v>0</v>
      </c>
      <c r="M58" s="30">
        <f t="shared" si="8"/>
        <v>0</v>
      </c>
      <c r="N58" s="30">
        <f t="shared" si="8"/>
        <v>0</v>
      </c>
      <c r="O58" s="30">
        <f t="shared" si="8"/>
        <v>0</v>
      </c>
      <c r="P58" s="30">
        <f t="shared" si="8"/>
        <v>0</v>
      </c>
      <c r="Q58" s="30">
        <f t="shared" si="8"/>
        <v>23.06765548994564</v>
      </c>
      <c r="R58" s="30">
        <f t="shared" si="8"/>
        <v>22.908992842468315</v>
      </c>
      <c r="S58" s="30">
        <f t="shared" si="8"/>
        <v>21.564722947005357</v>
      </c>
      <c r="T58" s="30">
        <f t="shared" si="8"/>
        <v>31.39693062235051</v>
      </c>
      <c r="U58" s="30">
        <f t="shared" si="8"/>
        <v>34.97627028383806</v>
      </c>
      <c r="V58" s="30">
        <f t="shared" si="8"/>
        <v>36.44643714651758</v>
      </c>
      <c r="W58" s="30">
        <f t="shared" si="8"/>
        <v>37.27384937135795</v>
      </c>
      <c r="X58" s="30">
        <f t="shared" si="8"/>
        <v>35.450376513508196</v>
      </c>
      <c r="Y58" s="30">
        <f t="shared" si="8"/>
        <v>36.19194557545815</v>
      </c>
      <c r="Z58" s="30">
        <f t="shared" si="8"/>
        <v>41.063222311054375</v>
      </c>
      <c r="AA58" s="30">
        <f t="shared" si="8"/>
        <v>43.98617558528988</v>
      </c>
      <c r="AB58" s="30">
        <f t="shared" si="8"/>
        <v>46.304628907453775</v>
      </c>
      <c r="AC58" s="30">
        <f t="shared" si="8"/>
        <v>40.818933511333576</v>
      </c>
    </row>
    <row r="59" spans="1:29" ht="15" customHeight="1">
      <c r="A59" s="18" t="s">
        <v>12</v>
      </c>
      <c r="B59" s="30">
        <f t="shared" si="8"/>
        <v>0</v>
      </c>
      <c r="C59" s="30">
        <f t="shared" si="8"/>
        <v>0</v>
      </c>
      <c r="D59" s="30">
        <f t="shared" si="8"/>
        <v>0</v>
      </c>
      <c r="E59" s="30">
        <f aca="true" t="shared" si="9" ref="E59:AC60">E17/E$7*100</f>
        <v>0.7776950442624307</v>
      </c>
      <c r="F59" s="30">
        <f t="shared" si="9"/>
        <v>0.7475747034548322</v>
      </c>
      <c r="G59" s="30">
        <f t="shared" si="9"/>
        <v>1.037682864860528</v>
      </c>
      <c r="H59" s="30">
        <f t="shared" si="9"/>
        <v>0.30935603706984305</v>
      </c>
      <c r="I59" s="30">
        <f t="shared" si="9"/>
        <v>0.21919066752490352</v>
      </c>
      <c r="J59" s="30">
        <f t="shared" si="9"/>
        <v>0.16759928165274152</v>
      </c>
      <c r="K59" s="30">
        <f t="shared" si="9"/>
        <v>0</v>
      </c>
      <c r="L59" s="30">
        <f t="shared" si="9"/>
        <v>0</v>
      </c>
      <c r="M59" s="30">
        <f t="shared" si="9"/>
        <v>0</v>
      </c>
      <c r="N59" s="30">
        <f t="shared" si="9"/>
        <v>0</v>
      </c>
      <c r="O59" s="30">
        <f t="shared" si="9"/>
        <v>0</v>
      </c>
      <c r="P59" s="30">
        <f t="shared" si="9"/>
        <v>0</v>
      </c>
      <c r="Q59" s="30">
        <f t="shared" si="9"/>
        <v>0</v>
      </c>
      <c r="R59" s="30">
        <f t="shared" si="9"/>
        <v>0</v>
      </c>
      <c r="S59" s="30">
        <f t="shared" si="9"/>
        <v>0</v>
      </c>
      <c r="T59" s="30">
        <f t="shared" si="9"/>
        <v>0</v>
      </c>
      <c r="U59" s="30">
        <f t="shared" si="9"/>
        <v>0</v>
      </c>
      <c r="V59" s="30">
        <f t="shared" si="9"/>
        <v>0</v>
      </c>
      <c r="W59" s="30">
        <f t="shared" si="9"/>
        <v>0</v>
      </c>
      <c r="X59" s="30">
        <f t="shared" si="9"/>
        <v>0</v>
      </c>
      <c r="Y59" s="30">
        <f t="shared" si="9"/>
        <v>0.6282671192814052</v>
      </c>
      <c r="Z59" s="30">
        <f t="shared" si="9"/>
        <v>0.8213543838111524</v>
      </c>
      <c r="AA59" s="30">
        <f t="shared" si="9"/>
        <v>0.7279651567119974</v>
      </c>
      <c r="AB59" s="30">
        <f t="shared" si="9"/>
        <v>0.6730605603842118</v>
      </c>
      <c r="AC59" s="30">
        <f t="shared" si="9"/>
        <v>0.5632575587451566</v>
      </c>
    </row>
    <row r="60" spans="1:29" ht="15" customHeight="1">
      <c r="A60" s="18" t="s">
        <v>13</v>
      </c>
      <c r="B60" s="30">
        <f aca="true" t="shared" si="10" ref="B60:AB60">B18/B$7*100</f>
        <v>0.7748934521503293</v>
      </c>
      <c r="C60" s="30">
        <f t="shared" si="10"/>
        <v>0.761313971521218</v>
      </c>
      <c r="D60" s="30">
        <f t="shared" si="10"/>
        <v>3.9043180521209817</v>
      </c>
      <c r="E60" s="30">
        <f t="shared" si="10"/>
        <v>5.253578224538761</v>
      </c>
      <c r="F60" s="30">
        <f t="shared" si="10"/>
        <v>9.573709569388328</v>
      </c>
      <c r="G60" s="30">
        <f t="shared" si="10"/>
        <v>0</v>
      </c>
      <c r="H60" s="30">
        <f t="shared" si="10"/>
        <v>0</v>
      </c>
      <c r="I60" s="30">
        <f t="shared" si="10"/>
        <v>0</v>
      </c>
      <c r="J60" s="30">
        <f t="shared" si="10"/>
        <v>0</v>
      </c>
      <c r="K60" s="30">
        <f t="shared" si="10"/>
        <v>0</v>
      </c>
      <c r="L60" s="30">
        <f t="shared" si="10"/>
        <v>0</v>
      </c>
      <c r="M60" s="30">
        <f t="shared" si="10"/>
        <v>7.551818124473584</v>
      </c>
      <c r="N60" s="30">
        <f t="shared" si="10"/>
        <v>0</v>
      </c>
      <c r="O60" s="30">
        <f t="shared" si="10"/>
        <v>8.61439319367462</v>
      </c>
      <c r="P60" s="30">
        <f t="shared" si="10"/>
        <v>6.035002069649721</v>
      </c>
      <c r="Q60" s="30">
        <f t="shared" si="10"/>
        <v>6.416001338972278</v>
      </c>
      <c r="R60" s="30">
        <f t="shared" si="10"/>
        <v>0</v>
      </c>
      <c r="S60" s="30">
        <f t="shared" si="10"/>
        <v>4.665234028355526</v>
      </c>
      <c r="T60" s="30">
        <f t="shared" si="10"/>
        <v>3.5878495408398656</v>
      </c>
      <c r="U60" s="30">
        <f t="shared" si="10"/>
        <v>0</v>
      </c>
      <c r="V60" s="30">
        <f t="shared" si="10"/>
        <v>0</v>
      </c>
      <c r="W60" s="30">
        <f t="shared" si="10"/>
        <v>0</v>
      </c>
      <c r="X60" s="30">
        <f t="shared" si="10"/>
        <v>0</v>
      </c>
      <c r="Y60" s="30">
        <f t="shared" si="10"/>
        <v>0</v>
      </c>
      <c r="Z60" s="30">
        <f t="shared" si="10"/>
        <v>0</v>
      </c>
      <c r="AA60" s="30">
        <f t="shared" si="10"/>
        <v>0</v>
      </c>
      <c r="AB60" s="30">
        <f t="shared" si="10"/>
        <v>0</v>
      </c>
      <c r="AC60" s="30">
        <f t="shared" si="9"/>
        <v>0</v>
      </c>
    </row>
    <row r="61" spans="1:29" ht="15" customHeight="1">
      <c r="A61" s="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0"/>
      <c r="AC61" s="30"/>
    </row>
    <row r="62" spans="1:29" s="12" customFormat="1" ht="15" customHeight="1">
      <c r="A62" s="9" t="s">
        <v>18</v>
      </c>
      <c r="B62" s="29">
        <f>SUM(B63:B77)</f>
        <v>100.00000000000001</v>
      </c>
      <c r="C62" s="29">
        <f aca="true" t="shared" si="11" ref="C62:J62">SUM(C63:C77)</f>
        <v>100.00000000000001</v>
      </c>
      <c r="D62" s="29">
        <f t="shared" si="11"/>
        <v>100</v>
      </c>
      <c r="E62" s="29">
        <f t="shared" si="11"/>
        <v>100</v>
      </c>
      <c r="F62" s="29">
        <f t="shared" si="11"/>
        <v>100</v>
      </c>
      <c r="G62" s="29">
        <f t="shared" si="11"/>
        <v>100</v>
      </c>
      <c r="H62" s="29">
        <f t="shared" si="11"/>
        <v>99.99999999999999</v>
      </c>
      <c r="I62" s="29">
        <f t="shared" si="11"/>
        <v>100</v>
      </c>
      <c r="J62" s="29">
        <f t="shared" si="11"/>
        <v>100</v>
      </c>
      <c r="K62" s="29">
        <f>SUM(K63:K77)</f>
        <v>99.99999999999999</v>
      </c>
      <c r="L62" s="29">
        <f aca="true" t="shared" si="12" ref="L62:T62">SUM(L63:L77)</f>
        <v>100</v>
      </c>
      <c r="M62" s="29">
        <f t="shared" si="12"/>
        <v>100</v>
      </c>
      <c r="N62" s="29">
        <f t="shared" si="12"/>
        <v>100</v>
      </c>
      <c r="O62" s="29">
        <f t="shared" si="12"/>
        <v>100</v>
      </c>
      <c r="P62" s="29">
        <f t="shared" si="12"/>
        <v>99.99999999999999</v>
      </c>
      <c r="Q62" s="29">
        <f t="shared" si="12"/>
        <v>99.99999999999997</v>
      </c>
      <c r="R62" s="29">
        <f t="shared" si="12"/>
        <v>100.00000000000001</v>
      </c>
      <c r="S62" s="29">
        <f t="shared" si="12"/>
        <v>100.00000000000001</v>
      </c>
      <c r="T62" s="29">
        <f t="shared" si="12"/>
        <v>99.99999999999999</v>
      </c>
      <c r="U62" s="29">
        <f>SUM(U63:U77)</f>
        <v>100</v>
      </c>
      <c r="V62" s="29">
        <f>SUM(V63:V77)</f>
        <v>100.00000000000001</v>
      </c>
      <c r="W62" s="29">
        <f>SUM(W63:W77)</f>
        <v>99.99999999999999</v>
      </c>
      <c r="X62" s="29">
        <f>X63+X67+X70+X73+X74+X75+X76+X77</f>
        <v>100</v>
      </c>
      <c r="Y62" s="29">
        <f>Y63+Y67+Y70+Y73+Y74+Y75+Y76+Y77</f>
        <v>99.99999999999997</v>
      </c>
      <c r="Z62" s="29">
        <f>Z63+Z67+Z70+Z73+Z74+Z75+Z76+Z77</f>
        <v>100.00000000000001</v>
      </c>
      <c r="AA62" s="29">
        <f>AA63+AA67+AA70+AA73+AA74+AA75+AA76+AA77</f>
        <v>100</v>
      </c>
      <c r="AB62" s="29">
        <f>AB63+AB67+AB70+AB73+AB74+AB75+AB76+AB77</f>
        <v>100</v>
      </c>
      <c r="AC62" s="29">
        <f>AC63+AC67+AC70+AC73+AC74+AC75+AC76+AC77</f>
        <v>100.00000000000001</v>
      </c>
    </row>
    <row r="63" spans="1:29" ht="15" customHeight="1">
      <c r="A63" s="18" t="s">
        <v>31</v>
      </c>
      <c r="B63" s="30">
        <f>B21/B$20*100</f>
        <v>17.034741056438072</v>
      </c>
      <c r="C63" s="30">
        <f aca="true" t="shared" si="13" ref="C63:W63">C21/C$20*100</f>
        <v>20.499083603552798</v>
      </c>
      <c r="D63" s="30">
        <f t="shared" si="13"/>
        <v>23.45444169678524</v>
      </c>
      <c r="E63" s="30">
        <f t="shared" si="13"/>
        <v>33.88764788615868</v>
      </c>
      <c r="F63" s="30">
        <f t="shared" si="13"/>
        <v>17.939632262385757</v>
      </c>
      <c r="G63" s="30">
        <f t="shared" si="13"/>
        <v>25.467804195305465</v>
      </c>
      <c r="H63" s="30">
        <f t="shared" si="13"/>
        <v>34.532198146507845</v>
      </c>
      <c r="I63" s="30">
        <f t="shared" si="13"/>
        <v>27.70450942973564</v>
      </c>
      <c r="J63" s="30">
        <f t="shared" si="13"/>
        <v>34.66082067103043</v>
      </c>
      <c r="K63" s="30">
        <f t="shared" si="13"/>
        <v>24.208209354083895</v>
      </c>
      <c r="L63" s="30">
        <f t="shared" si="13"/>
        <v>25.882641335305667</v>
      </c>
      <c r="M63" s="30">
        <f t="shared" si="13"/>
        <v>18.852819952795294</v>
      </c>
      <c r="N63" s="30">
        <f t="shared" si="13"/>
        <v>23.255584189428046</v>
      </c>
      <c r="O63" s="30">
        <f t="shared" si="13"/>
        <v>16.82506743890264</v>
      </c>
      <c r="P63" s="30">
        <f t="shared" si="13"/>
        <v>14.406028947759808</v>
      </c>
      <c r="Q63" s="30">
        <f t="shared" si="13"/>
        <v>15.907100265305585</v>
      </c>
      <c r="R63" s="30">
        <f t="shared" si="13"/>
        <v>57.31269328172831</v>
      </c>
      <c r="S63" s="30">
        <f t="shared" si="13"/>
        <v>56.58794260008433</v>
      </c>
      <c r="T63" s="30">
        <f t="shared" si="13"/>
        <v>29.37801948850752</v>
      </c>
      <c r="U63" s="30">
        <f t="shared" si="13"/>
        <v>14.145978258454026</v>
      </c>
      <c r="V63" s="30">
        <f t="shared" si="13"/>
        <v>15.867268347673877</v>
      </c>
      <c r="W63" s="30">
        <f t="shared" si="13"/>
        <v>28.532615025603302</v>
      </c>
      <c r="X63" s="30">
        <f>SUM(X64:X66)</f>
        <v>47.50701008346187</v>
      </c>
      <c r="Y63" s="30">
        <f>SUM(Y64:Y66)</f>
        <v>47.69757584511435</v>
      </c>
      <c r="Z63" s="30">
        <f>SUM(Z64:Z66)</f>
        <v>44.41855575233325</v>
      </c>
      <c r="AA63" s="30">
        <f>SUM(AA64:AA66)</f>
        <v>40.37039202131255</v>
      </c>
      <c r="AB63" s="30">
        <f aca="true" t="shared" si="14" ref="AB63:AC77">AB21/AB$7*100</f>
        <v>42.30788844079944</v>
      </c>
      <c r="AC63" s="30">
        <f t="shared" si="14"/>
        <v>41.83499750288663</v>
      </c>
    </row>
    <row r="64" spans="1:29" ht="15" customHeight="1">
      <c r="A64" s="21" t="s">
        <v>23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>
        <f aca="true" t="shared" si="15" ref="X64:AA66">X22/X$20*100</f>
        <v>41.86559594783946</v>
      </c>
      <c r="Y64" s="30">
        <f t="shared" si="15"/>
        <v>40.32282020754665</v>
      </c>
      <c r="Z64" s="30">
        <f t="shared" si="15"/>
        <v>37.69261431543458</v>
      </c>
      <c r="AA64" s="30">
        <f t="shared" si="15"/>
        <v>33.84351432600729</v>
      </c>
      <c r="AB64" s="30">
        <f t="shared" si="14"/>
        <v>34.68055568261006</v>
      </c>
      <c r="AC64" s="30">
        <f t="shared" si="14"/>
        <v>36.423497410989455</v>
      </c>
    </row>
    <row r="65" spans="1:29" ht="15" customHeight="1">
      <c r="A65" s="21" t="s">
        <v>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>
        <f t="shared" si="15"/>
        <v>2.14401072296068</v>
      </c>
      <c r="Y65" s="30">
        <f t="shared" si="15"/>
        <v>2.640913305638916</v>
      </c>
      <c r="Z65" s="30">
        <f t="shared" si="15"/>
        <v>2.3066771990325092</v>
      </c>
      <c r="AA65" s="30">
        <f t="shared" si="15"/>
        <v>2.170455375087519</v>
      </c>
      <c r="AB65" s="30">
        <f t="shared" si="14"/>
        <v>2.521692213284379</v>
      </c>
      <c r="AC65" s="30">
        <f t="shared" si="14"/>
        <v>1.9274231971675908</v>
      </c>
    </row>
    <row r="66" spans="1:29" ht="15" customHeight="1">
      <c r="A66" s="21" t="s">
        <v>25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>
        <f t="shared" si="15"/>
        <v>3.4974034126617295</v>
      </c>
      <c r="Y66" s="30">
        <f t="shared" si="15"/>
        <v>4.733842331928786</v>
      </c>
      <c r="Z66" s="30">
        <f t="shared" si="15"/>
        <v>4.419264237866158</v>
      </c>
      <c r="AA66" s="30">
        <f t="shared" si="15"/>
        <v>4.356422320217736</v>
      </c>
      <c r="AB66" s="30">
        <f t="shared" si="14"/>
        <v>5.105640544904996</v>
      </c>
      <c r="AC66" s="30">
        <f t="shared" si="14"/>
        <v>3.4840768947295833</v>
      </c>
    </row>
    <row r="67" spans="1:29" ht="15" customHeight="1">
      <c r="A67" s="18" t="s">
        <v>14</v>
      </c>
      <c r="B67" s="30">
        <f aca="true" t="shared" si="16" ref="B67:W67">B25/B$20*100</f>
        <v>57.47126436781609</v>
      </c>
      <c r="C67" s="30">
        <f t="shared" si="16"/>
        <v>54.751163118567604</v>
      </c>
      <c r="D67" s="30">
        <f t="shared" si="16"/>
        <v>48.86342020163592</v>
      </c>
      <c r="E67" s="30">
        <f t="shared" si="16"/>
        <v>25.925925925925924</v>
      </c>
      <c r="F67" s="30">
        <f t="shared" si="16"/>
        <v>23.006287405742928</v>
      </c>
      <c r="G67" s="30">
        <f t="shared" si="16"/>
        <v>33.69259982348694</v>
      </c>
      <c r="H67" s="30">
        <f t="shared" si="16"/>
        <v>28.772094499015083</v>
      </c>
      <c r="I67" s="30">
        <f t="shared" si="16"/>
        <v>42.54879331709488</v>
      </c>
      <c r="J67" s="30">
        <f t="shared" si="16"/>
        <v>34.68999787390924</v>
      </c>
      <c r="K67" s="30">
        <f t="shared" si="16"/>
        <v>38.13233604226205</v>
      </c>
      <c r="L67" s="30">
        <f t="shared" si="16"/>
        <v>41.05735856593948</v>
      </c>
      <c r="M67" s="30">
        <f t="shared" si="16"/>
        <v>41.96677836685807</v>
      </c>
      <c r="N67" s="30">
        <f t="shared" si="16"/>
        <v>37.32908648314784</v>
      </c>
      <c r="O67" s="30">
        <f t="shared" si="16"/>
        <v>30.507460681648237</v>
      </c>
      <c r="P67" s="30">
        <f t="shared" si="16"/>
        <v>45.02016966646862</v>
      </c>
      <c r="Q67" s="30">
        <f t="shared" si="16"/>
        <v>44.39463939280902</v>
      </c>
      <c r="R67" s="30">
        <f t="shared" si="16"/>
        <v>8.655982679274203</v>
      </c>
      <c r="S67" s="30">
        <f t="shared" si="16"/>
        <v>7.452355979038579</v>
      </c>
      <c r="T67" s="30">
        <f t="shared" si="16"/>
        <v>3.9350780816345083</v>
      </c>
      <c r="U67" s="30">
        <f t="shared" si="16"/>
        <v>17.184715604858262</v>
      </c>
      <c r="V67" s="30">
        <f t="shared" si="16"/>
        <v>19.86817905345064</v>
      </c>
      <c r="W67" s="30">
        <f t="shared" si="16"/>
        <v>5.400910490107637</v>
      </c>
      <c r="X67" s="30">
        <f>SUM(X68:X69)</f>
        <v>2.8611730592235993</v>
      </c>
      <c r="Y67" s="30">
        <f>SUM(Y68:Y69)</f>
        <v>4.0193393252827585</v>
      </c>
      <c r="Z67" s="30">
        <f>SUM(Z68:Z69)</f>
        <v>3.2327106993107746</v>
      </c>
      <c r="AA67" s="30">
        <f>SUM(AA68:AA69)</f>
        <v>3.3195376468169173</v>
      </c>
      <c r="AB67" s="30">
        <f t="shared" si="14"/>
        <v>4.794503241728541</v>
      </c>
      <c r="AC67" s="30">
        <f t="shared" si="14"/>
        <v>2.193662109902485</v>
      </c>
    </row>
    <row r="68" spans="1:29" ht="15" customHeight="1">
      <c r="A68" s="22" t="s">
        <v>26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>
        <f aca="true" t="shared" si="17" ref="X68:AA69">X26/X$20*100</f>
        <v>1.7945577807338673</v>
      </c>
      <c r="Y68" s="30">
        <f t="shared" si="17"/>
        <v>3.144632547500914</v>
      </c>
      <c r="Z68" s="30">
        <f t="shared" si="17"/>
        <v>2.533583068556972</v>
      </c>
      <c r="AA68" s="30">
        <f t="shared" si="17"/>
        <v>2.740894164323431</v>
      </c>
      <c r="AB68" s="30">
        <f t="shared" si="14"/>
        <v>4.292935515758295</v>
      </c>
      <c r="AC68" s="30">
        <f t="shared" si="14"/>
        <v>1.668495231415166</v>
      </c>
    </row>
    <row r="69" spans="1:29" ht="15" customHeight="1">
      <c r="A69" s="22" t="s">
        <v>27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>
        <f t="shared" si="17"/>
        <v>1.066615278489732</v>
      </c>
      <c r="Y69" s="30">
        <f t="shared" si="17"/>
        <v>0.8747067777818444</v>
      </c>
      <c r="Z69" s="30">
        <f t="shared" si="17"/>
        <v>0.6991276307538029</v>
      </c>
      <c r="AA69" s="30">
        <f t="shared" si="17"/>
        <v>0.5786434824934864</v>
      </c>
      <c r="AB69" s="30">
        <f t="shared" si="14"/>
        <v>0.5015677259702465</v>
      </c>
      <c r="AC69" s="30">
        <f t="shared" si="14"/>
        <v>0.5251668784873194</v>
      </c>
    </row>
    <row r="70" spans="1:29" ht="15" customHeight="1">
      <c r="A70" s="18" t="s">
        <v>15</v>
      </c>
      <c r="B70" s="30">
        <f aca="true" t="shared" si="18" ref="B70:W70">B28/B$20*100</f>
        <v>23.6084205088467</v>
      </c>
      <c r="C70" s="30">
        <f t="shared" si="18"/>
        <v>18.659241505709858</v>
      </c>
      <c r="D70" s="30">
        <f t="shared" si="18"/>
        <v>18.584744150656267</v>
      </c>
      <c r="E70" s="30">
        <f t="shared" si="18"/>
        <v>15.669727806734507</v>
      </c>
      <c r="F70" s="30">
        <f t="shared" si="18"/>
        <v>32.92353563943565</v>
      </c>
      <c r="G70" s="30">
        <f t="shared" si="18"/>
        <v>25.596177333226354</v>
      </c>
      <c r="H70" s="30">
        <f t="shared" si="18"/>
        <v>24.392855726391772</v>
      </c>
      <c r="I70" s="30">
        <f t="shared" si="18"/>
        <v>20.844380297225946</v>
      </c>
      <c r="J70" s="30">
        <f t="shared" si="18"/>
        <v>20.773489910116123</v>
      </c>
      <c r="K70" s="30">
        <f t="shared" si="18"/>
        <v>22.446418249689685</v>
      </c>
      <c r="L70" s="30">
        <f t="shared" si="18"/>
        <v>22.13330215653503</v>
      </c>
      <c r="M70" s="30">
        <f t="shared" si="18"/>
        <v>39.18040168034664</v>
      </c>
      <c r="N70" s="30">
        <f t="shared" si="18"/>
        <v>37.50979221072264</v>
      </c>
      <c r="O70" s="30">
        <f t="shared" si="18"/>
        <v>30.735197012341576</v>
      </c>
      <c r="P70" s="30">
        <f t="shared" si="18"/>
        <v>29.044671432921028</v>
      </c>
      <c r="Q70" s="30">
        <f t="shared" si="18"/>
        <v>23.771819767185807</v>
      </c>
      <c r="R70" s="30">
        <f t="shared" si="18"/>
        <v>27.162708925548678</v>
      </c>
      <c r="S70" s="30">
        <f t="shared" si="18"/>
        <v>27.295007489415795</v>
      </c>
      <c r="T70" s="30">
        <f t="shared" si="18"/>
        <v>55.56793573349812</v>
      </c>
      <c r="U70" s="30">
        <f t="shared" si="18"/>
        <v>63.41922737063735</v>
      </c>
      <c r="V70" s="30">
        <f t="shared" si="18"/>
        <v>63.48649842478018</v>
      </c>
      <c r="W70" s="30">
        <f t="shared" si="18"/>
        <v>60.609231852817594</v>
      </c>
      <c r="X70" s="30">
        <f>SUM(X71:X72)</f>
        <v>37.738623191319085</v>
      </c>
      <c r="Y70" s="30">
        <f>SUM(Y71:Y72)</f>
        <v>38.16709557082035</v>
      </c>
      <c r="Z70" s="30">
        <f>SUM(Z71:Z72)</f>
        <v>39.60835811439452</v>
      </c>
      <c r="AA70" s="30">
        <f>SUM(AA71:AA72)</f>
        <v>42.978825264495356</v>
      </c>
      <c r="AB70" s="30">
        <f t="shared" si="14"/>
        <v>48.26973382891579</v>
      </c>
      <c r="AC70" s="30">
        <f t="shared" si="14"/>
        <v>48.21859017484329</v>
      </c>
    </row>
    <row r="71" spans="1:29" ht="15" customHeight="1">
      <c r="A71" s="21" t="s">
        <v>28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>
        <f>X29/X$20*100</f>
        <v>25.699245514058976</v>
      </c>
      <c r="Y71" s="30">
        <f aca="true" t="shared" si="19" ref="X71:AA72">Y29/Y$20*100</f>
        <v>25.685399368724447</v>
      </c>
      <c r="Z71" s="30">
        <f t="shared" si="19"/>
        <v>21.647179261146825</v>
      </c>
      <c r="AA71" s="30">
        <f t="shared" si="19"/>
        <v>26.890894968842854</v>
      </c>
      <c r="AB71" s="30">
        <f t="shared" si="14"/>
        <v>32.351152456724726</v>
      </c>
      <c r="AC71" s="30">
        <f t="shared" si="14"/>
        <v>32.43151272091559</v>
      </c>
    </row>
    <row r="72" spans="1:29" ht="15" customHeight="1">
      <c r="A72" s="21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>
        <f t="shared" si="19"/>
        <v>12.039377677260108</v>
      </c>
      <c r="Y72" s="30">
        <f t="shared" si="19"/>
        <v>12.481696202095904</v>
      </c>
      <c r="Z72" s="30">
        <f t="shared" si="19"/>
        <v>17.961178853247695</v>
      </c>
      <c r="AA72" s="30">
        <f t="shared" si="19"/>
        <v>16.087930295652505</v>
      </c>
      <c r="AB72" s="30">
        <f t="shared" si="14"/>
        <v>15.918581372191065</v>
      </c>
      <c r="AC72" s="30">
        <f t="shared" si="14"/>
        <v>15.7870774539277</v>
      </c>
    </row>
    <row r="73" spans="1:29" ht="15" customHeight="1">
      <c r="A73" s="18" t="s">
        <v>16</v>
      </c>
      <c r="B73" s="30">
        <f aca="true" t="shared" si="20" ref="B73:AA77">B31/B$20*100</f>
        <v>0.4907658530285419</v>
      </c>
      <c r="C73" s="30">
        <f t="shared" si="20"/>
        <v>0.303115747920485</v>
      </c>
      <c r="D73" s="30">
        <f t="shared" si="20"/>
        <v>0.038044512079132585</v>
      </c>
      <c r="E73" s="30">
        <f t="shared" si="20"/>
        <v>0.07721794765726261</v>
      </c>
      <c r="F73" s="30">
        <f t="shared" si="20"/>
        <v>0</v>
      </c>
      <c r="G73" s="30">
        <f t="shared" si="20"/>
        <v>10.227059987697574</v>
      </c>
      <c r="H73" s="30">
        <f t="shared" si="20"/>
        <v>0</v>
      </c>
      <c r="I73" s="30">
        <f t="shared" si="20"/>
        <v>0</v>
      </c>
      <c r="J73" s="30">
        <f t="shared" si="20"/>
        <v>0</v>
      </c>
      <c r="K73" s="30">
        <f t="shared" si="20"/>
        <v>0</v>
      </c>
      <c r="L73" s="30">
        <f t="shared" si="20"/>
        <v>0</v>
      </c>
      <c r="M73" s="30">
        <f t="shared" si="20"/>
        <v>0</v>
      </c>
      <c r="N73" s="30">
        <f t="shared" si="20"/>
        <v>0</v>
      </c>
      <c r="O73" s="30">
        <f t="shared" si="20"/>
        <v>7.300651457115674</v>
      </c>
      <c r="P73" s="30">
        <f t="shared" si="20"/>
        <v>3.5068965872679825</v>
      </c>
      <c r="Q73" s="30">
        <f t="shared" si="20"/>
        <v>6.618488158315026</v>
      </c>
      <c r="R73" s="30">
        <f t="shared" si="20"/>
        <v>4.807946347469106</v>
      </c>
      <c r="S73" s="30">
        <f t="shared" si="20"/>
        <v>3.220938232965636</v>
      </c>
      <c r="T73" s="30">
        <f t="shared" si="20"/>
        <v>6.992566033911678</v>
      </c>
      <c r="U73" s="30">
        <f t="shared" si="20"/>
        <v>1.0499690377036976</v>
      </c>
      <c r="V73" s="30">
        <f t="shared" si="20"/>
        <v>0.7780541740953172</v>
      </c>
      <c r="W73" s="30">
        <f t="shared" si="20"/>
        <v>0.5569080374633432</v>
      </c>
      <c r="X73" s="30">
        <f t="shared" si="20"/>
        <v>0.41287850887972066</v>
      </c>
      <c r="Y73" s="30">
        <f t="shared" si="20"/>
        <v>0.5903297487129329</v>
      </c>
      <c r="Z73" s="30">
        <f t="shared" si="20"/>
        <v>0.5211376149779362</v>
      </c>
      <c r="AA73" s="30">
        <f t="shared" si="20"/>
        <v>0.33609539714963915</v>
      </c>
      <c r="AB73" s="30">
        <f t="shared" si="14"/>
        <v>0.22297011523103777</v>
      </c>
      <c r="AC73" s="30">
        <f t="shared" si="14"/>
        <v>0.19238010030229463</v>
      </c>
    </row>
    <row r="74" spans="1:29" ht="15" customHeight="1">
      <c r="A74" s="18" t="s">
        <v>13</v>
      </c>
      <c r="B74" s="30">
        <f t="shared" si="20"/>
        <v>1.3948082138705928</v>
      </c>
      <c r="C74" s="30">
        <f t="shared" si="20"/>
        <v>5.78739602424926</v>
      </c>
      <c r="D74" s="30">
        <f t="shared" si="20"/>
        <v>9.059349438843446</v>
      </c>
      <c r="E74" s="30">
        <f t="shared" si="20"/>
        <v>24.43948043352362</v>
      </c>
      <c r="F74" s="30">
        <f t="shared" si="20"/>
        <v>0</v>
      </c>
      <c r="G74" s="30">
        <f t="shared" si="20"/>
        <v>5.016358660283669</v>
      </c>
      <c r="H74" s="30">
        <f t="shared" si="20"/>
        <v>12.302851628085296</v>
      </c>
      <c r="I74" s="30">
        <f t="shared" si="20"/>
        <v>8.902316955943526</v>
      </c>
      <c r="J74" s="30">
        <f t="shared" si="20"/>
        <v>9.875691544944202</v>
      </c>
      <c r="K74" s="30">
        <f t="shared" si="20"/>
        <v>15.213036353964357</v>
      </c>
      <c r="L74" s="30">
        <f t="shared" si="20"/>
        <v>10.926697942219814</v>
      </c>
      <c r="M74" s="30">
        <f t="shared" si="20"/>
        <v>0</v>
      </c>
      <c r="N74" s="30">
        <f t="shared" si="20"/>
        <v>1.9055371167014798</v>
      </c>
      <c r="O74" s="30">
        <f t="shared" si="20"/>
        <v>8.232516958534507</v>
      </c>
      <c r="P74" s="30">
        <f t="shared" si="20"/>
        <v>7.386389712423807</v>
      </c>
      <c r="Q74" s="30">
        <f t="shared" si="20"/>
        <v>6.544197924928801</v>
      </c>
      <c r="R74" s="30">
        <f t="shared" si="20"/>
        <v>2.0606687659797096</v>
      </c>
      <c r="S74" s="30">
        <f t="shared" si="20"/>
        <v>5.44375569849567</v>
      </c>
      <c r="T74" s="30">
        <f t="shared" si="20"/>
        <v>4.126400662448169</v>
      </c>
      <c r="U74" s="30">
        <f t="shared" si="20"/>
        <v>4.200109728346663</v>
      </c>
      <c r="V74" s="30">
        <f t="shared" si="20"/>
        <v>0</v>
      </c>
      <c r="W74" s="30">
        <f t="shared" si="20"/>
        <v>4.900334594008116</v>
      </c>
      <c r="X74" s="30">
        <f t="shared" si="20"/>
        <v>8.096977668683234</v>
      </c>
      <c r="Y74" s="30">
        <f t="shared" si="20"/>
        <v>3.917138213710275</v>
      </c>
      <c r="Z74" s="30">
        <f t="shared" si="20"/>
        <v>10.27658419562176</v>
      </c>
      <c r="AA74" s="30">
        <f t="shared" si="20"/>
        <v>7.803925072136045</v>
      </c>
      <c r="AB74" s="30">
        <f t="shared" si="14"/>
        <v>1.1858147716196812</v>
      </c>
      <c r="AC74" s="30">
        <f t="shared" si="14"/>
        <v>2.4336294465900394</v>
      </c>
    </row>
    <row r="75" spans="1:29" ht="15" customHeight="1">
      <c r="A75" s="18" t="s">
        <v>10</v>
      </c>
      <c r="B75" s="30">
        <f t="shared" si="20"/>
        <v>0</v>
      </c>
      <c r="C75" s="30">
        <f t="shared" si="20"/>
        <v>0</v>
      </c>
      <c r="D75" s="30">
        <f t="shared" si="20"/>
        <v>0</v>
      </c>
      <c r="E75" s="30">
        <f t="shared" si="20"/>
        <v>0</v>
      </c>
      <c r="F75" s="30">
        <f t="shared" si="20"/>
        <v>26.13054469243567</v>
      </c>
      <c r="G75" s="30">
        <f t="shared" si="20"/>
        <v>0</v>
      </c>
      <c r="H75" s="30">
        <f t="shared" si="20"/>
        <v>0</v>
      </c>
      <c r="I75" s="30">
        <f t="shared" si="20"/>
        <v>0</v>
      </c>
      <c r="J75" s="30">
        <f t="shared" si="20"/>
        <v>0</v>
      </c>
      <c r="K75" s="30">
        <f t="shared" si="20"/>
        <v>0</v>
      </c>
      <c r="L75" s="30">
        <f t="shared" si="20"/>
        <v>0</v>
      </c>
      <c r="M75" s="30">
        <f t="shared" si="20"/>
        <v>0</v>
      </c>
      <c r="N75" s="30">
        <f t="shared" si="20"/>
        <v>0</v>
      </c>
      <c r="O75" s="30">
        <f t="shared" si="20"/>
        <v>6.399106451457364</v>
      </c>
      <c r="P75" s="30">
        <f t="shared" si="20"/>
        <v>0.6358436531587481</v>
      </c>
      <c r="Q75" s="30">
        <f t="shared" si="20"/>
        <v>2.763754491455732</v>
      </c>
      <c r="R75" s="30">
        <f t="shared" si="20"/>
        <v>0</v>
      </c>
      <c r="S75" s="30">
        <f t="shared" si="20"/>
        <v>0</v>
      </c>
      <c r="T75" s="30">
        <f t="shared" si="20"/>
        <v>0</v>
      </c>
      <c r="U75" s="30">
        <f t="shared" si="20"/>
        <v>0</v>
      </c>
      <c r="V75" s="30">
        <f t="shared" si="20"/>
        <v>0</v>
      </c>
      <c r="W75" s="30">
        <f t="shared" si="20"/>
        <v>0</v>
      </c>
      <c r="X75" s="30">
        <f t="shared" si="20"/>
        <v>0</v>
      </c>
      <c r="Y75" s="30">
        <f t="shared" si="20"/>
        <v>0</v>
      </c>
      <c r="Z75" s="30">
        <f t="shared" si="20"/>
        <v>0</v>
      </c>
      <c r="AA75" s="30">
        <f t="shared" si="20"/>
        <v>0</v>
      </c>
      <c r="AB75" s="30">
        <f t="shared" si="14"/>
        <v>0</v>
      </c>
      <c r="AC75" s="30">
        <f t="shared" si="14"/>
        <v>0</v>
      </c>
    </row>
    <row r="76" spans="1:29" ht="15" customHeight="1">
      <c r="A76" s="18" t="s">
        <v>21</v>
      </c>
      <c r="B76" s="30">
        <f t="shared" si="20"/>
        <v>0</v>
      </c>
      <c r="C76" s="30">
        <f t="shared" si="20"/>
        <v>0</v>
      </c>
      <c r="D76" s="30">
        <f t="shared" si="20"/>
        <v>0</v>
      </c>
      <c r="E76" s="30">
        <f t="shared" si="20"/>
        <v>0</v>
      </c>
      <c r="F76" s="30">
        <f t="shared" si="20"/>
        <v>0</v>
      </c>
      <c r="G76" s="30">
        <f t="shared" si="20"/>
        <v>0</v>
      </c>
      <c r="H76" s="30">
        <f t="shared" si="20"/>
        <v>0</v>
      </c>
      <c r="I76" s="30">
        <f t="shared" si="20"/>
        <v>0</v>
      </c>
      <c r="J76" s="30">
        <f t="shared" si="20"/>
        <v>0</v>
      </c>
      <c r="K76" s="30">
        <f t="shared" si="20"/>
        <v>0</v>
      </c>
      <c r="L76" s="30">
        <f t="shared" si="20"/>
        <v>0</v>
      </c>
      <c r="M76" s="30">
        <f t="shared" si="20"/>
        <v>0</v>
      </c>
      <c r="N76" s="30">
        <f t="shared" si="20"/>
        <v>0</v>
      </c>
      <c r="O76" s="30">
        <f t="shared" si="20"/>
        <v>0</v>
      </c>
      <c r="P76" s="30">
        <f t="shared" si="20"/>
        <v>0</v>
      </c>
      <c r="Q76" s="30">
        <f t="shared" si="20"/>
        <v>0</v>
      </c>
      <c r="R76" s="30">
        <f t="shared" si="20"/>
        <v>0</v>
      </c>
      <c r="S76" s="30">
        <f t="shared" si="20"/>
        <v>0</v>
      </c>
      <c r="T76" s="30">
        <f t="shared" si="20"/>
        <v>0</v>
      </c>
      <c r="U76" s="30">
        <f t="shared" si="20"/>
        <v>0</v>
      </c>
      <c r="V76" s="30">
        <f t="shared" si="20"/>
        <v>0</v>
      </c>
      <c r="W76" s="30">
        <f t="shared" si="20"/>
        <v>0</v>
      </c>
      <c r="X76" s="30">
        <f t="shared" si="20"/>
        <v>3.383337488432507</v>
      </c>
      <c r="Y76" s="30">
        <f t="shared" si="20"/>
        <v>5.6085212963593145</v>
      </c>
      <c r="Z76" s="30">
        <f t="shared" si="20"/>
        <v>1.9426536233617735</v>
      </c>
      <c r="AA76" s="30">
        <f t="shared" si="20"/>
        <v>5.191224598089507</v>
      </c>
      <c r="AB76" s="30">
        <f t="shared" si="14"/>
        <v>3.219089601705516</v>
      </c>
      <c r="AC76" s="30">
        <f t="shared" si="14"/>
        <v>5.126740665475279</v>
      </c>
    </row>
    <row r="77" spans="1:31" ht="15" customHeight="1">
      <c r="A77" s="18" t="s">
        <v>22</v>
      </c>
      <c r="B77" s="30">
        <f t="shared" si="20"/>
        <v>0</v>
      </c>
      <c r="C77" s="30">
        <f t="shared" si="20"/>
        <v>0</v>
      </c>
      <c r="D77" s="30">
        <f t="shared" si="20"/>
        <v>0</v>
      </c>
      <c r="E77" s="30">
        <f t="shared" si="20"/>
        <v>0</v>
      </c>
      <c r="F77" s="30">
        <f t="shared" si="20"/>
        <v>0</v>
      </c>
      <c r="G77" s="30">
        <f t="shared" si="20"/>
        <v>0</v>
      </c>
      <c r="H77" s="30">
        <f t="shared" si="20"/>
        <v>0</v>
      </c>
      <c r="I77" s="30">
        <f t="shared" si="20"/>
        <v>0</v>
      </c>
      <c r="J77" s="30">
        <f t="shared" si="20"/>
        <v>0</v>
      </c>
      <c r="K77" s="30">
        <f t="shared" si="20"/>
        <v>0</v>
      </c>
      <c r="L77" s="30">
        <f t="shared" si="20"/>
        <v>0</v>
      </c>
      <c r="M77" s="30">
        <f t="shared" si="20"/>
        <v>0</v>
      </c>
      <c r="N77" s="30">
        <f t="shared" si="20"/>
        <v>0</v>
      </c>
      <c r="O77" s="30">
        <f t="shared" si="20"/>
        <v>0</v>
      </c>
      <c r="P77" s="30">
        <f t="shared" si="20"/>
        <v>0</v>
      </c>
      <c r="Q77" s="30">
        <f t="shared" si="20"/>
        <v>0</v>
      </c>
      <c r="R77" s="30">
        <f t="shared" si="20"/>
        <v>0</v>
      </c>
      <c r="S77" s="30">
        <f t="shared" si="20"/>
        <v>0</v>
      </c>
      <c r="T77" s="30">
        <f t="shared" si="20"/>
        <v>0</v>
      </c>
      <c r="U77" s="30">
        <f t="shared" si="20"/>
        <v>0</v>
      </c>
      <c r="V77" s="30">
        <f t="shared" si="20"/>
        <v>0</v>
      </c>
      <c r="W77" s="30">
        <f t="shared" si="20"/>
        <v>0</v>
      </c>
      <c r="X77" s="30">
        <f t="shared" si="20"/>
        <v>0</v>
      </c>
      <c r="Y77" s="30">
        <f t="shared" si="20"/>
        <v>0</v>
      </c>
      <c r="Z77" s="30">
        <f t="shared" si="20"/>
        <v>0</v>
      </c>
      <c r="AA77" s="30">
        <f t="shared" si="20"/>
        <v>0</v>
      </c>
      <c r="AB77" s="30">
        <f t="shared" si="14"/>
        <v>0</v>
      </c>
      <c r="AC77" s="30">
        <f t="shared" si="14"/>
        <v>0</v>
      </c>
      <c r="AE77" s="1" t="s">
        <v>34</v>
      </c>
    </row>
    <row r="78" spans="1:29" ht="15" customHeight="1">
      <c r="A78" s="2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s="7" customFormat="1" ht="15" customHeight="1">
      <c r="A79" s="28" t="s">
        <v>30</v>
      </c>
      <c r="AC79" s="7" t="s">
        <v>34</v>
      </c>
    </row>
    <row r="80" ht="15" customHeight="1">
      <c r="A80" s="28" t="s">
        <v>39</v>
      </c>
    </row>
    <row r="81" ht="15" customHeight="1"/>
    <row r="82" ht="15" customHeight="1"/>
    <row r="83" ht="15" customHeight="1"/>
    <row r="84" spans="1:30" s="36" customFormat="1" ht="15" customHeight="1" hidden="1">
      <c r="A84" s="33" t="s">
        <v>40</v>
      </c>
      <c r="B84" s="34">
        <v>0.11802941762158524</v>
      </c>
      <c r="C84" s="34">
        <v>0.14910143807090018</v>
      </c>
      <c r="D84" s="34">
        <v>0.2420283761864577</v>
      </c>
      <c r="E84" s="34">
        <v>0.45089207001707926</v>
      </c>
      <c r="F84" s="34">
        <v>0.7187093607688491</v>
      </c>
      <c r="G84" s="34">
        <v>1.1409077767375149</v>
      </c>
      <c r="H84" s="34">
        <v>1.9356950257899364</v>
      </c>
      <c r="I84" s="34">
        <v>4.677871763438514</v>
      </c>
      <c r="J84" s="34">
        <v>9.401126265783308</v>
      </c>
      <c r="K84" s="34">
        <v>11.918350345260333</v>
      </c>
      <c r="L84" s="34">
        <v>15.266164431478533</v>
      </c>
      <c r="M84" s="34">
        <v>18.85408949051557</v>
      </c>
      <c r="N84" s="34">
        <v>21.65692959197304</v>
      </c>
      <c r="O84" s="34">
        <v>23.74698812277574</v>
      </c>
      <c r="P84" s="34">
        <v>25.755145102829825</v>
      </c>
      <c r="Q84" s="34">
        <v>35.5427598739351</v>
      </c>
      <c r="R84" s="34">
        <v>46.378983283324075</v>
      </c>
      <c r="S84" s="34">
        <v>54.60034026311889</v>
      </c>
      <c r="T84" s="34">
        <v>63.03412209646774</v>
      </c>
      <c r="U84" s="34">
        <v>72.53228596768676</v>
      </c>
      <c r="V84" s="34">
        <v>81.3499348748106</v>
      </c>
      <c r="W84" s="34">
        <v>86.15007751691425</v>
      </c>
      <c r="X84" s="34">
        <v>92.10814646624468</v>
      </c>
      <c r="Y84" s="34">
        <v>100</v>
      </c>
      <c r="Z84" s="34">
        <v>109.07501186969668</v>
      </c>
      <c r="AA84" s="34">
        <v>114.08689293544731</v>
      </c>
      <c r="AB84" s="34">
        <v>121.74281048553523</v>
      </c>
      <c r="AC84" s="35">
        <v>127.19874043837436</v>
      </c>
      <c r="AD84" s="36">
        <v>135.63737459298054</v>
      </c>
    </row>
    <row r="85" spans="1:29" ht="15" customHeight="1">
      <c r="A85" s="46" t="s">
        <v>35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>
      <c r="A86" s="47" t="s">
        <v>44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35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  <c r="AD88" s="2"/>
      <c r="AE88" s="2"/>
      <c r="AF88" s="2"/>
      <c r="AG88" s="2"/>
      <c r="AH88" s="2"/>
      <c r="AI88" s="2"/>
    </row>
    <row r="89" spans="1:35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7"/>
      <c r="T89" s="37"/>
      <c r="U89" s="37"/>
      <c r="V89" s="37"/>
      <c r="W89" s="37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12" customFormat="1" ht="15" customHeight="1">
      <c r="A90" s="9" t="s">
        <v>2</v>
      </c>
      <c r="B90" s="10">
        <f aca="true" t="shared" si="21" ref="B90:AC90">B7/B$84*100</f>
        <v>6560228.929388497</v>
      </c>
      <c r="C90" s="10">
        <f t="shared" si="21"/>
        <v>9514328.086664278</v>
      </c>
      <c r="D90" s="10">
        <f t="shared" si="21"/>
        <v>8688237.441960158</v>
      </c>
      <c r="E90" s="10">
        <f t="shared" si="21"/>
        <v>8042057.603414156</v>
      </c>
      <c r="F90" s="10">
        <f t="shared" si="21"/>
        <v>12879476.051484326</v>
      </c>
      <c r="G90" s="10">
        <f t="shared" si="21"/>
        <v>9831907.739358611</v>
      </c>
      <c r="H90" s="10">
        <f t="shared" si="21"/>
        <v>7815384.034386482</v>
      </c>
      <c r="I90" s="10">
        <f t="shared" si="21"/>
        <v>7538919.787334513</v>
      </c>
      <c r="J90" s="10">
        <f t="shared" si="21"/>
        <v>9405809.208396198</v>
      </c>
      <c r="K90" s="10">
        <f t="shared" si="21"/>
        <v>8015664.184430656</v>
      </c>
      <c r="L90" s="10">
        <f t="shared" si="21"/>
        <v>8224951.693897032</v>
      </c>
      <c r="M90" s="10">
        <f t="shared" si="21"/>
        <v>9635934.95678438</v>
      </c>
      <c r="N90" s="10">
        <f t="shared" si="21"/>
        <v>7244094.290178052</v>
      </c>
      <c r="O90" s="10">
        <f t="shared" si="21"/>
        <v>9178905.504691925</v>
      </c>
      <c r="P90" s="10">
        <f t="shared" si="21"/>
        <v>11544893.671258328</v>
      </c>
      <c r="Q90" s="10">
        <f t="shared" si="21"/>
        <v>9630976.73377442</v>
      </c>
      <c r="R90" s="10">
        <f t="shared" si="21"/>
        <v>10338166.94667385</v>
      </c>
      <c r="S90" s="10">
        <f t="shared" si="21"/>
        <v>11830865.400967758</v>
      </c>
      <c r="T90" s="10">
        <f t="shared" si="21"/>
        <v>15548931.84520012</v>
      </c>
      <c r="U90" s="10">
        <f t="shared" si="21"/>
        <v>15845318.677974848</v>
      </c>
      <c r="V90" s="10">
        <f t="shared" si="21"/>
        <v>17238421.41186797</v>
      </c>
      <c r="W90" s="10">
        <f t="shared" si="21"/>
        <v>18381762.370313436</v>
      </c>
      <c r="X90" s="10">
        <f t="shared" si="21"/>
        <v>18533274.398541898</v>
      </c>
      <c r="Y90" s="10">
        <f t="shared" si="21"/>
        <v>19691981.516000003</v>
      </c>
      <c r="Z90" s="10">
        <f t="shared" si="21"/>
        <v>20707764.094477393</v>
      </c>
      <c r="AA90" s="10">
        <f t="shared" si="21"/>
        <v>24602190.222571295</v>
      </c>
      <c r="AB90" s="10">
        <f t="shared" si="21"/>
        <v>25509699.156887725</v>
      </c>
      <c r="AC90" s="10">
        <f t="shared" si="21"/>
        <v>24686452.705255505</v>
      </c>
      <c r="AE90" s="9"/>
      <c r="AF90" s="9"/>
      <c r="AG90" s="9"/>
      <c r="AH90" s="9"/>
      <c r="AI90" s="9"/>
    </row>
    <row r="91" spans="1:35" ht="15" customHeight="1">
      <c r="A91" s="18" t="s">
        <v>3</v>
      </c>
      <c r="B91" s="3">
        <f aca="true" t="shared" si="22" ref="B91:AC91">B8/B$84*100</f>
        <v>247395.9508435285</v>
      </c>
      <c r="C91" s="3">
        <f t="shared" si="22"/>
        <v>164988.348323658</v>
      </c>
      <c r="D91" s="3">
        <f t="shared" si="22"/>
        <v>130976.37764415874</v>
      </c>
      <c r="E91" s="3">
        <f t="shared" si="22"/>
        <v>75184.28966540909</v>
      </c>
      <c r="F91" s="3">
        <f t="shared" si="22"/>
        <v>38402.17131786697</v>
      </c>
      <c r="G91" s="3">
        <f t="shared" si="22"/>
        <v>25944.25299180863</v>
      </c>
      <c r="H91" s="3">
        <f t="shared" si="22"/>
        <v>21232.683585177645</v>
      </c>
      <c r="I91" s="3">
        <f t="shared" si="22"/>
        <v>19431.91361303652</v>
      </c>
      <c r="J91" s="3">
        <f t="shared" si="22"/>
        <v>22093.09758512155</v>
      </c>
      <c r="K91" s="3">
        <f t="shared" si="22"/>
        <v>23740.617770354656</v>
      </c>
      <c r="L91" s="3">
        <f t="shared" si="22"/>
        <v>27730.934112505092</v>
      </c>
      <c r="M91" s="3">
        <f t="shared" si="22"/>
        <v>36026.13641680694</v>
      </c>
      <c r="N91" s="3">
        <f t="shared" si="22"/>
        <v>41194.20512548852</v>
      </c>
      <c r="O91" s="3">
        <f t="shared" si="22"/>
        <v>47080.496870578165</v>
      </c>
      <c r="P91" s="3">
        <f t="shared" si="22"/>
        <v>47665.842886868995</v>
      </c>
      <c r="Q91" s="3">
        <f t="shared" si="22"/>
        <v>37552.76474685944</v>
      </c>
      <c r="R91" s="3">
        <f t="shared" si="22"/>
        <v>89687.8587137038</v>
      </c>
      <c r="S91" s="3">
        <f t="shared" si="22"/>
        <v>89648.83508805437</v>
      </c>
      <c r="T91" s="3">
        <f t="shared" si="22"/>
        <v>106218.3334568118</v>
      </c>
      <c r="U91" s="3">
        <f t="shared" si="22"/>
        <v>94749.2569455436</v>
      </c>
      <c r="V91" s="3">
        <f t="shared" si="22"/>
        <v>98837.08957325357</v>
      </c>
      <c r="W91" s="3">
        <f t="shared" si="22"/>
        <v>140174.6898907787</v>
      </c>
      <c r="X91" s="3">
        <f t="shared" si="22"/>
        <v>149064.35778763297</v>
      </c>
      <c r="Y91" s="3">
        <f t="shared" si="22"/>
        <v>168705.566</v>
      </c>
      <c r="Z91" s="3">
        <f t="shared" si="22"/>
        <v>166698.51864624475</v>
      </c>
      <c r="AA91" s="3">
        <f t="shared" si="22"/>
        <v>186108.1448857914</v>
      </c>
      <c r="AB91" s="3">
        <f t="shared" si="22"/>
        <v>202125.61137582493</v>
      </c>
      <c r="AC91" s="3">
        <f t="shared" si="22"/>
        <v>200994.28588592354</v>
      </c>
      <c r="AE91" s="2"/>
      <c r="AF91" s="2"/>
      <c r="AG91" s="2"/>
      <c r="AH91" s="2"/>
      <c r="AI91" s="2"/>
    </row>
    <row r="92" spans="1:29" ht="15" customHeight="1">
      <c r="A92" s="18" t="s">
        <v>4</v>
      </c>
      <c r="B92" s="3">
        <f aca="true" t="shared" si="23" ref="B92:AC92">B9/B$84*100</f>
        <v>82182.90147884337</v>
      </c>
      <c r="C92" s="3">
        <f t="shared" si="23"/>
        <v>59020.22216456058</v>
      </c>
      <c r="D92" s="3">
        <f t="shared" si="23"/>
        <v>57844.45700372942</v>
      </c>
      <c r="E92" s="3">
        <f t="shared" si="23"/>
        <v>19516.865753852504</v>
      </c>
      <c r="F92" s="3">
        <f t="shared" si="23"/>
        <v>47724.43754358105</v>
      </c>
      <c r="G92" s="3">
        <f t="shared" si="23"/>
        <v>26207.20150186074</v>
      </c>
      <c r="H92" s="3">
        <f t="shared" si="23"/>
        <v>45926.65622195359</v>
      </c>
      <c r="I92" s="3">
        <f t="shared" si="23"/>
        <v>21526.883397500304</v>
      </c>
      <c r="J92" s="3">
        <f t="shared" si="23"/>
        <v>20827.29180147713</v>
      </c>
      <c r="K92" s="3">
        <f t="shared" si="23"/>
        <v>22289.074603822395</v>
      </c>
      <c r="L92" s="3">
        <f t="shared" si="23"/>
        <v>22523.3392148586</v>
      </c>
      <c r="M92" s="3">
        <f t="shared" si="23"/>
        <v>53725.21438967143</v>
      </c>
      <c r="N92" s="3">
        <f t="shared" si="23"/>
        <v>87507.32609401926</v>
      </c>
      <c r="O92" s="3">
        <f t="shared" si="23"/>
        <v>109450.51164223996</v>
      </c>
      <c r="P92" s="3">
        <f t="shared" si="23"/>
        <v>116415.06534050027</v>
      </c>
      <c r="Q92" s="3">
        <f t="shared" si="23"/>
        <v>84958.21682700638</v>
      </c>
      <c r="R92" s="3">
        <f t="shared" si="23"/>
        <v>161715.5739310214</v>
      </c>
      <c r="S92" s="3">
        <f t="shared" si="23"/>
        <v>163955.8115729706</v>
      </c>
      <c r="T92" s="3">
        <f t="shared" si="23"/>
        <v>168139.72412878124</v>
      </c>
      <c r="U92" s="3">
        <f t="shared" si="23"/>
        <v>162673.03922085805</v>
      </c>
      <c r="V92" s="3">
        <f t="shared" si="23"/>
        <v>176737.76041893207</v>
      </c>
      <c r="W92" s="3">
        <f t="shared" si="23"/>
        <v>161027.08784303005</v>
      </c>
      <c r="X92" s="3">
        <f t="shared" si="23"/>
        <v>210200.61246260547</v>
      </c>
      <c r="Y92" s="3">
        <f t="shared" si="23"/>
        <v>272616.483</v>
      </c>
      <c r="Z92" s="3">
        <f t="shared" si="23"/>
        <v>169208.31896904498</v>
      </c>
      <c r="AA92" s="3">
        <f t="shared" si="23"/>
        <v>188958.603791566</v>
      </c>
      <c r="AB92" s="3">
        <f t="shared" si="23"/>
        <v>196602.90332170224</v>
      </c>
      <c r="AC92" s="3">
        <f t="shared" si="23"/>
        <v>184941.8470570246</v>
      </c>
    </row>
    <row r="93" spans="1:29" ht="15" customHeight="1">
      <c r="A93" s="18" t="s">
        <v>5</v>
      </c>
      <c r="B93" s="3">
        <f aca="true" t="shared" si="24" ref="B93:AC93">B10/B$84*100</f>
        <v>20333.913767961247</v>
      </c>
      <c r="C93" s="3">
        <f t="shared" si="24"/>
        <v>41582.42925230405</v>
      </c>
      <c r="D93" s="3">
        <f t="shared" si="24"/>
        <v>952367.6670971165</v>
      </c>
      <c r="E93" s="3">
        <f t="shared" si="24"/>
        <v>294305.4642654804</v>
      </c>
      <c r="F93" s="3">
        <f t="shared" si="24"/>
        <v>930835.239552645</v>
      </c>
      <c r="G93" s="3">
        <f t="shared" si="24"/>
        <v>564813.399591942</v>
      </c>
      <c r="H93" s="3">
        <f t="shared" si="24"/>
        <v>676036.2467047072</v>
      </c>
      <c r="I93" s="3">
        <f t="shared" si="24"/>
        <v>781680.2565173743</v>
      </c>
      <c r="J93" s="3">
        <f t="shared" si="24"/>
        <v>585600.0487981208</v>
      </c>
      <c r="K93" s="3">
        <f t="shared" si="24"/>
        <v>598241.2660687949</v>
      </c>
      <c r="L93" s="3">
        <f t="shared" si="24"/>
        <v>495936.2932308428</v>
      </c>
      <c r="M93" s="3">
        <f t="shared" si="24"/>
        <v>237695.91219212208</v>
      </c>
      <c r="N93" s="3">
        <f t="shared" si="24"/>
        <v>143120.01093399772</v>
      </c>
      <c r="O93" s="3">
        <f t="shared" si="24"/>
        <v>285451.77876678284</v>
      </c>
      <c r="P93" s="3">
        <f t="shared" si="24"/>
        <v>179385.48129136226</v>
      </c>
      <c r="Q93" s="3">
        <f t="shared" si="24"/>
        <v>394265.55927854363</v>
      </c>
      <c r="R93" s="3">
        <f t="shared" si="24"/>
        <v>181312.57747997149</v>
      </c>
      <c r="S93" s="3">
        <f t="shared" si="24"/>
        <v>67842.29516060543</v>
      </c>
      <c r="T93" s="3">
        <f t="shared" si="24"/>
        <v>235283.8749352723</v>
      </c>
      <c r="U93" s="3">
        <f t="shared" si="24"/>
        <v>191170.03297231416</v>
      </c>
      <c r="V93" s="3">
        <f t="shared" si="24"/>
        <v>128081.33302177102</v>
      </c>
      <c r="W93" s="3">
        <f t="shared" si="24"/>
        <v>122251.60677228883</v>
      </c>
      <c r="X93" s="3">
        <f t="shared" si="24"/>
        <v>124969.6573171016</v>
      </c>
      <c r="Y93" s="3">
        <f t="shared" si="24"/>
        <v>202157.679</v>
      </c>
      <c r="Z93" s="3">
        <f t="shared" si="24"/>
        <v>262123.29579349977</v>
      </c>
      <c r="AA93" s="3">
        <f t="shared" si="24"/>
        <v>337405.7922830841</v>
      </c>
      <c r="AB93" s="3">
        <f t="shared" si="24"/>
        <v>284267.7104461283</v>
      </c>
      <c r="AC93" s="3">
        <f t="shared" si="24"/>
        <v>49333.42876174316</v>
      </c>
    </row>
    <row r="94" spans="1:29" ht="15" customHeight="1">
      <c r="A94" s="18" t="s">
        <v>6</v>
      </c>
      <c r="B94" s="3">
        <f aca="true" t="shared" si="25" ref="B94:AC94">B11/B$84*100</f>
        <v>148268.1212247174</v>
      </c>
      <c r="C94" s="3">
        <f t="shared" si="25"/>
        <v>196510.5124342756</v>
      </c>
      <c r="D94" s="3">
        <f t="shared" si="25"/>
        <v>323102.6098351172</v>
      </c>
      <c r="E94" s="3">
        <f t="shared" si="25"/>
        <v>111556.63038849784</v>
      </c>
      <c r="F94" s="3">
        <f t="shared" si="25"/>
        <v>153747.8235733442</v>
      </c>
      <c r="G94" s="3">
        <f t="shared" si="25"/>
        <v>227625.76020178045</v>
      </c>
      <c r="H94" s="3">
        <f t="shared" si="25"/>
        <v>160717.46626152715</v>
      </c>
      <c r="I94" s="3">
        <f t="shared" si="25"/>
        <v>46003.82628740879</v>
      </c>
      <c r="J94" s="3">
        <f t="shared" si="25"/>
        <v>284923.3085773067</v>
      </c>
      <c r="K94" s="3">
        <f t="shared" si="25"/>
        <v>283659.1392318359</v>
      </c>
      <c r="L94" s="3">
        <f t="shared" si="25"/>
        <v>139461.68401081488</v>
      </c>
      <c r="M94" s="3">
        <f t="shared" si="25"/>
        <v>118411.4460219925</v>
      </c>
      <c r="N94" s="3">
        <f t="shared" si="25"/>
        <v>79385.21445058502</v>
      </c>
      <c r="O94" s="3">
        <f t="shared" si="25"/>
        <v>72844.1851680938</v>
      </c>
      <c r="P94" s="3">
        <f t="shared" si="25"/>
        <v>2687109.2678253227</v>
      </c>
      <c r="Q94" s="3">
        <f t="shared" si="25"/>
        <v>48735.02525250646</v>
      </c>
      <c r="R94" s="3">
        <f t="shared" si="25"/>
        <v>142500.04273759748</v>
      </c>
      <c r="S94" s="3">
        <f t="shared" si="25"/>
        <v>186934.63357213465</v>
      </c>
      <c r="T94" s="3">
        <f t="shared" si="25"/>
        <v>128740.85067101689</v>
      </c>
      <c r="U94" s="3">
        <f t="shared" si="25"/>
        <v>55517.80901809658</v>
      </c>
      <c r="V94" s="3">
        <f t="shared" si="25"/>
        <v>80614.6287651256</v>
      </c>
      <c r="W94" s="3">
        <f t="shared" si="25"/>
        <v>81844.37209143153</v>
      </c>
      <c r="X94" s="3">
        <f t="shared" si="25"/>
        <v>96245.53788245864</v>
      </c>
      <c r="Y94" s="3">
        <f t="shared" si="25"/>
        <v>83479.194</v>
      </c>
      <c r="Z94" s="3">
        <f t="shared" si="25"/>
        <v>127747.85041184291</v>
      </c>
      <c r="AA94" s="3">
        <f t="shared" si="25"/>
        <v>128832.5032071518</v>
      </c>
      <c r="AB94" s="3">
        <f t="shared" si="25"/>
        <v>190937.10673585825</v>
      </c>
      <c r="AC94" s="3">
        <f t="shared" si="25"/>
        <v>115969.151496014</v>
      </c>
    </row>
    <row r="95" spans="1:29" ht="15" customHeight="1">
      <c r="A95" s="18" t="s">
        <v>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>
        <f>AB12/AB$84*100</f>
        <v>0</v>
      </c>
      <c r="AC95" s="3">
        <f>AC12/AC$84*100</f>
        <v>0</v>
      </c>
    </row>
    <row r="96" spans="1:29" ht="15" customHeight="1">
      <c r="A96" s="18" t="s">
        <v>8</v>
      </c>
      <c r="B96" s="3">
        <f aca="true" t="shared" si="26" ref="B96:AB96">B13/B$84*100</f>
        <v>5969698.183710623</v>
      </c>
      <c r="C96" s="3">
        <f t="shared" si="26"/>
        <v>8501594.729067842</v>
      </c>
      <c r="D96" s="3">
        <f t="shared" si="26"/>
        <v>6760777.499657316</v>
      </c>
      <c r="E96" s="3">
        <f t="shared" si="26"/>
        <v>6723782.034767572</v>
      </c>
      <c r="F96" s="3">
        <f t="shared" si="26"/>
        <v>9400601.089670457</v>
      </c>
      <c r="G96" s="3">
        <f t="shared" si="26"/>
        <v>7836128.548063063</v>
      </c>
      <c r="H96" s="3">
        <f t="shared" si="26"/>
        <v>6887293.619282549</v>
      </c>
      <c r="I96" s="3">
        <f t="shared" si="26"/>
        <v>6653752.298913167</v>
      </c>
      <c r="J96" s="3">
        <f t="shared" si="26"/>
        <v>8476601.392967273</v>
      </c>
      <c r="K96" s="3">
        <f t="shared" si="26"/>
        <v>7073432.694779418</v>
      </c>
      <c r="L96" s="3">
        <f t="shared" si="26"/>
        <v>7519219.743454747</v>
      </c>
      <c r="M96" s="3">
        <f t="shared" si="26"/>
        <v>6479646.766366296</v>
      </c>
      <c r="N96" s="3">
        <f t="shared" si="26"/>
        <v>6863634.079278445</v>
      </c>
      <c r="O96" s="3">
        <f t="shared" si="26"/>
        <v>6610052.154338309</v>
      </c>
      <c r="P96" s="3">
        <f t="shared" si="26"/>
        <v>7364805.173594572</v>
      </c>
      <c r="Q96" s="3">
        <f t="shared" si="26"/>
        <v>5734485.625846652</v>
      </c>
      <c r="R96" s="3">
        <f t="shared" si="26"/>
        <v>7329896.496938363</v>
      </c>
      <c r="S96" s="3">
        <f t="shared" si="26"/>
        <v>7365089.326588551</v>
      </c>
      <c r="T96" s="3">
        <f t="shared" si="26"/>
        <v>9470789.438240679</v>
      </c>
      <c r="U96" s="3">
        <f t="shared" si="26"/>
        <v>9799107.051674077</v>
      </c>
      <c r="V96" s="3">
        <f t="shared" si="26"/>
        <v>10429208.093474522</v>
      </c>
      <c r="W96" s="3">
        <f t="shared" si="26"/>
        <v>11024874.19600432</v>
      </c>
      <c r="X96" s="3">
        <f t="shared" si="26"/>
        <v>11382678.678527376</v>
      </c>
      <c r="Y96" s="3">
        <f t="shared" si="26"/>
        <v>11714393.116</v>
      </c>
      <c r="Z96" s="3">
        <f t="shared" si="26"/>
        <v>11308626.776713548</v>
      </c>
      <c r="AA96" s="3">
        <f t="shared" si="26"/>
        <v>12760227.216668151</v>
      </c>
      <c r="AB96" s="3">
        <f t="shared" si="26"/>
        <v>12651898.57090581</v>
      </c>
      <c r="AC96" s="3">
        <f>AC13/AC$84*100</f>
        <v>10774733.737744832</v>
      </c>
    </row>
    <row r="97" spans="1:29" ht="15" customHeight="1">
      <c r="A97" s="18" t="s">
        <v>9</v>
      </c>
      <c r="B97" s="3">
        <f>B14/B$84*100</f>
        <v>41515.07394292088</v>
      </c>
      <c r="C97" s="3"/>
      <c r="D97" s="3"/>
      <c r="E97" s="3"/>
      <c r="F97" s="3">
        <f>F14/F$84*100</f>
        <v>978837.9536999788</v>
      </c>
      <c r="G97" s="3">
        <f>G14/G$84*100</f>
        <v>1049164.5551079367</v>
      </c>
      <c r="H97" s="3"/>
      <c r="I97" s="3"/>
      <c r="J97" s="3"/>
      <c r="K97" s="3"/>
      <c r="L97" s="3"/>
      <c r="M97" s="3">
        <f>M14/M$84*100</f>
        <v>1949982.2581458772</v>
      </c>
      <c r="N97" s="3"/>
      <c r="O97" s="3">
        <f>O14/O$84*100</f>
        <v>1263319.3668559156</v>
      </c>
      <c r="P97" s="3">
        <f>P14/P$84*100</f>
        <v>312680.8242720856</v>
      </c>
      <c r="Q97" s="3">
        <f>Q14/Q$84*100</f>
        <v>282893.9011957145</v>
      </c>
      <c r="R97" s="3">
        <f>R14/R$84*100</f>
        <v>64684.471017256496</v>
      </c>
      <c r="S97" s="3">
        <f>S14/S$84*100</f>
        <v>765562.9946364055</v>
      </c>
      <c r="T97" s="3"/>
      <c r="U97" s="3"/>
      <c r="V97" s="3">
        <f>V14/V$84*100</f>
        <v>42152.08168607625</v>
      </c>
      <c r="W97" s="3">
        <f>W14/W$84*100</f>
        <v>0</v>
      </c>
      <c r="X97" s="3"/>
      <c r="Y97" s="3"/>
      <c r="Z97" s="3"/>
      <c r="AA97" s="3"/>
      <c r="AB97" s="3">
        <f>AB14/AB$84*100</f>
        <v>0</v>
      </c>
      <c r="AC97" s="3">
        <f>AC14/AC$84*100</f>
        <v>3144685.2273965185</v>
      </c>
    </row>
    <row r="98" spans="1:29" ht="15" customHeight="1">
      <c r="A98" s="18" t="s">
        <v>10</v>
      </c>
      <c r="B98" s="3"/>
      <c r="C98" s="3">
        <f>C15/C$84*100</f>
        <v>478197.9364014965</v>
      </c>
      <c r="D98" s="3">
        <f>D15/D$84*100</f>
        <v>123952.40786513446</v>
      </c>
      <c r="E98" s="3">
        <f>E15/E$84*100</f>
        <v>332673.8480770313</v>
      </c>
      <c r="F98" s="3"/>
      <c r="G98" s="3"/>
      <c r="H98" s="3"/>
      <c r="I98" s="3"/>
      <c r="J98" s="3"/>
      <c r="K98" s="3">
        <f>K15/K$84*100</f>
        <v>14301.39197643102</v>
      </c>
      <c r="L98" s="3">
        <f>L15/L$84*100</f>
        <v>20079.69987326486</v>
      </c>
      <c r="M98" s="3">
        <f>M15/M$84*100</f>
        <v>32758.940722685118</v>
      </c>
      <c r="N98" s="3">
        <f>N15/N$84*100</f>
        <v>29253.4542955164</v>
      </c>
      <c r="O98" s="3"/>
      <c r="P98" s="3">
        <f>P15/P$84*100</f>
        <v>140097.44404831753</v>
      </c>
      <c r="Q98" s="3">
        <f>Q15/Q$84*100</f>
        <v>208521.5111681604</v>
      </c>
      <c r="R98" s="3"/>
      <c r="S98" s="3">
        <f>S15/S$84*100</f>
        <v>88600.59986233618</v>
      </c>
      <c r="T98" s="3"/>
      <c r="U98" s="3"/>
      <c r="V98" s="3"/>
      <c r="W98" s="3"/>
      <c r="X98" s="3"/>
      <c r="Y98" s="3"/>
      <c r="Z98" s="3"/>
      <c r="AA98" s="3"/>
      <c r="AB98" s="3">
        <f>AB15/AB$84*100</f>
        <v>0</v>
      </c>
      <c r="AC98" s="3">
        <f>AC15/AC$84*100</f>
        <v>0</v>
      </c>
    </row>
    <row r="99" spans="1:29" ht="15" customHeight="1">
      <c r="A99" s="18" t="s">
        <v>11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>
        <f>Q16/Q$84*100</f>
        <v>2221640.533263902</v>
      </c>
      <c r="R99" s="3">
        <f>R16/R$84*100</f>
        <v>2368369.9258559374</v>
      </c>
      <c r="S99" s="3">
        <f>S16/S$84*100</f>
        <v>2551293.3459518114</v>
      </c>
      <c r="T99" s="3">
        <f aca="true" t="shared" si="27" ref="T99:AB99">T16/T$84*100</f>
        <v>4881887.343954047</v>
      </c>
      <c r="U99" s="3">
        <f t="shared" si="27"/>
        <v>5542101.488143959</v>
      </c>
      <c r="V99" s="3">
        <f t="shared" si="27"/>
        <v>6282790.42492829</v>
      </c>
      <c r="W99" s="3">
        <f t="shared" si="27"/>
        <v>6851590.417711587</v>
      </c>
      <c r="X99" s="3">
        <f t="shared" si="27"/>
        <v>6570115.554564724</v>
      </c>
      <c r="Y99" s="3">
        <f t="shared" si="27"/>
        <v>7126911.233</v>
      </c>
      <c r="Z99" s="3">
        <f t="shared" si="27"/>
        <v>8503275.205763945</v>
      </c>
      <c r="AA99" s="3">
        <f t="shared" si="27"/>
        <v>10821562.589127228</v>
      </c>
      <c r="AB99" s="3">
        <f t="shared" si="27"/>
        <v>11812171.530004725</v>
      </c>
      <c r="AC99" s="3">
        <f>AC16/AC$84*100</f>
        <v>10076746.716065055</v>
      </c>
    </row>
    <row r="100" spans="1:29" ht="15" customHeight="1">
      <c r="A100" s="18" t="s">
        <v>12</v>
      </c>
      <c r="B100" s="3"/>
      <c r="C100" s="3"/>
      <c r="D100" s="3"/>
      <c r="E100" s="3">
        <f aca="true" t="shared" si="28" ref="E100:J100">E17/E$84*100</f>
        <v>62542.683438481894</v>
      </c>
      <c r="F100" s="3">
        <f t="shared" si="28"/>
        <v>96283.70489842008</v>
      </c>
      <c r="G100" s="3">
        <f t="shared" si="28"/>
        <v>102024.02190022042</v>
      </c>
      <c r="H100" s="3">
        <f t="shared" si="28"/>
        <v>24177.362330567244</v>
      </c>
      <c r="I100" s="3">
        <f t="shared" si="28"/>
        <v>16524.608606025555</v>
      </c>
      <c r="J100" s="3">
        <f t="shared" si="28"/>
        <v>15764.068666899442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f>AB17/AB$84*100</f>
        <v>171695.72409767506</v>
      </c>
      <c r="AC100" s="3">
        <f>AC17/AC$84*100</f>
        <v>139048.31084839982</v>
      </c>
    </row>
    <row r="101" spans="1:29" ht="15" customHeight="1">
      <c r="A101" s="18" t="s">
        <v>13</v>
      </c>
      <c r="B101" s="3">
        <f>B18/B$84*100</f>
        <v>50834.784419903124</v>
      </c>
      <c r="C101" s="3">
        <f>C18/C$84*100</f>
        <v>72433.90902014254</v>
      </c>
      <c r="D101" s="3">
        <f>D18/D$84*100</f>
        <v>339216.4228575846</v>
      </c>
      <c r="E101" s="3">
        <f>E18/E$84*100</f>
        <v>422495.7870578298</v>
      </c>
      <c r="F101" s="3">
        <f>F18/F$84*100</f>
        <v>1233043.631228033</v>
      </c>
      <c r="G101" s="3"/>
      <c r="H101" s="3"/>
      <c r="I101" s="3"/>
      <c r="J101" s="3"/>
      <c r="K101" s="3"/>
      <c r="L101" s="3"/>
      <c r="M101" s="3">
        <f>M18/M$84*100</f>
        <v>727688.2825289287</v>
      </c>
      <c r="N101" s="3"/>
      <c r="O101" s="3">
        <f>O18/O$84*100</f>
        <v>790707.011050006</v>
      </c>
      <c r="P101" s="3">
        <f>P18/P$84*100</f>
        <v>696734.5719992998</v>
      </c>
      <c r="Q101" s="3">
        <f>Q18/Q$84*100</f>
        <v>617923.5961950754</v>
      </c>
      <c r="R101" s="3"/>
      <c r="S101" s="3">
        <f>S18/S$84*100</f>
        <v>551937.5585348883</v>
      </c>
      <c r="T101" s="3">
        <f>T18/T$84*100</f>
        <v>557872.2798135163</v>
      </c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12" customFormat="1" ht="15" customHeight="1">
      <c r="A103" s="9" t="s">
        <v>18</v>
      </c>
      <c r="B103" s="10">
        <f aca="true" t="shared" si="29" ref="B103:W104">B20/B$84*100</f>
        <v>6560228.929388497</v>
      </c>
      <c r="C103" s="10">
        <f t="shared" si="29"/>
        <v>9514328.086664278</v>
      </c>
      <c r="D103" s="10">
        <f t="shared" si="29"/>
        <v>8688237.441960158</v>
      </c>
      <c r="E103" s="10">
        <f t="shared" si="29"/>
        <v>8042057.603414156</v>
      </c>
      <c r="F103" s="10">
        <f t="shared" si="29"/>
        <v>12879476.051484326</v>
      </c>
      <c r="G103" s="10">
        <f t="shared" si="29"/>
        <v>9831907.739358611</v>
      </c>
      <c r="H103" s="10">
        <f t="shared" si="29"/>
        <v>7815384.034386482</v>
      </c>
      <c r="I103" s="10">
        <f t="shared" si="29"/>
        <v>7538919.787334513</v>
      </c>
      <c r="J103" s="10">
        <f t="shared" si="29"/>
        <v>9405809.208396198</v>
      </c>
      <c r="K103" s="10">
        <f t="shared" si="29"/>
        <v>8015661.331686862</v>
      </c>
      <c r="L103" s="10">
        <f t="shared" si="29"/>
        <v>8224951.366375343</v>
      </c>
      <c r="M103" s="10">
        <f t="shared" si="29"/>
        <v>9635936.017562205</v>
      </c>
      <c r="N103" s="10">
        <f t="shared" si="29"/>
        <v>7244097.060653883</v>
      </c>
      <c r="O103" s="10">
        <f t="shared" si="29"/>
        <v>9178905.92579796</v>
      </c>
      <c r="P103" s="10">
        <f t="shared" si="29"/>
        <v>11544892.84035639</v>
      </c>
      <c r="Q103" s="10">
        <f t="shared" si="29"/>
        <v>9630976.455236685</v>
      </c>
      <c r="R103" s="10">
        <f t="shared" si="29"/>
        <v>10338166.94667385</v>
      </c>
      <c r="S103" s="10">
        <f t="shared" si="29"/>
        <v>11830865.400967756</v>
      </c>
      <c r="T103" s="10">
        <f t="shared" si="29"/>
        <v>15548931.845200123</v>
      </c>
      <c r="U103" s="10">
        <f t="shared" si="29"/>
        <v>15845318.677974848</v>
      </c>
      <c r="V103" s="10">
        <f t="shared" si="29"/>
        <v>17238421.41186797</v>
      </c>
      <c r="W103" s="10">
        <f t="shared" si="29"/>
        <v>18381762.37031344</v>
      </c>
      <c r="X103" s="10">
        <f aca="true" t="shared" si="30" ref="X103:AC103">X104+X108+X111+X114+X115+X116+X117</f>
        <v>18533274.3985419</v>
      </c>
      <c r="Y103" s="10">
        <f t="shared" si="30"/>
        <v>19691981.516000003</v>
      </c>
      <c r="Z103" s="10">
        <f t="shared" si="30"/>
        <v>20707764.09447739</v>
      </c>
      <c r="AA103" s="10">
        <f t="shared" si="30"/>
        <v>24602190.222571295</v>
      </c>
      <c r="AB103" s="10">
        <f t="shared" si="30"/>
        <v>25509699.15688772</v>
      </c>
      <c r="AC103" s="10">
        <f t="shared" si="30"/>
        <v>24686452.70525551</v>
      </c>
    </row>
    <row r="104" spans="1:29" ht="15" customHeight="1">
      <c r="A104" s="18" t="s">
        <v>31</v>
      </c>
      <c r="B104" s="3">
        <f t="shared" si="29"/>
        <v>1117518.0108308704</v>
      </c>
      <c r="C104" s="3">
        <f t="shared" si="29"/>
        <v>1950350.0688016156</v>
      </c>
      <c r="D104" s="3">
        <f t="shared" si="29"/>
        <v>2037777.5853028102</v>
      </c>
      <c r="E104" s="3">
        <f t="shared" si="29"/>
        <v>2725264.163447041</v>
      </c>
      <c r="F104" s="3">
        <f t="shared" si="29"/>
        <v>2310530.640958329</v>
      </c>
      <c r="G104" s="3">
        <f t="shared" si="29"/>
        <v>2503971.0117229354</v>
      </c>
      <c r="H104" s="3">
        <f t="shared" si="29"/>
        <v>2698823.9006648795</v>
      </c>
      <c r="I104" s="3">
        <f t="shared" si="29"/>
        <v>2088620.7433822958</v>
      </c>
      <c r="J104" s="3">
        <f t="shared" si="29"/>
        <v>3260130.662381473</v>
      </c>
      <c r="K104" s="3">
        <f t="shared" si="29"/>
        <v>1940448.0762891045</v>
      </c>
      <c r="L104" s="3">
        <f t="shared" si="29"/>
        <v>2128834.6621622527</v>
      </c>
      <c r="M104" s="3">
        <f t="shared" si="29"/>
        <v>1816645.6681575554</v>
      </c>
      <c r="N104" s="3">
        <f t="shared" si="29"/>
        <v>1684657.0907042464</v>
      </c>
      <c r="O104" s="3">
        <f t="shared" si="29"/>
        <v>1544357.1121689375</v>
      </c>
      <c r="P104" s="3">
        <f t="shared" si="29"/>
        <v>1663160.6045695913</v>
      </c>
      <c r="Q104" s="3">
        <f t="shared" si="29"/>
        <v>1532009.081262473</v>
      </c>
      <c r="R104" s="3">
        <f t="shared" si="29"/>
        <v>5925081.9131002</v>
      </c>
      <c r="S104" s="3">
        <f t="shared" si="29"/>
        <v>6694843.32219287</v>
      </c>
      <c r="T104" s="3">
        <f t="shared" si="29"/>
        <v>4567968.227737644</v>
      </c>
      <c r="U104" s="3">
        <f t="shared" si="29"/>
        <v>2241475.335169077</v>
      </c>
      <c r="V104" s="3">
        <f t="shared" si="29"/>
        <v>2735266.5843239627</v>
      </c>
      <c r="W104" s="3">
        <f t="shared" si="29"/>
        <v>5244797.492042746</v>
      </c>
      <c r="X104" s="3">
        <f aca="true" t="shared" si="31" ref="X104:AC104">SUM(X105:X107)</f>
        <v>8804604.537310958</v>
      </c>
      <c r="Y104" s="3">
        <f t="shared" si="31"/>
        <v>9392597.819</v>
      </c>
      <c r="Z104" s="3">
        <f t="shared" si="31"/>
        <v>9198089.739367085</v>
      </c>
      <c r="AA104" s="3">
        <f t="shared" si="31"/>
        <v>9932000.638681058</v>
      </c>
      <c r="AB104" s="3">
        <f t="shared" si="31"/>
        <v>10792615.060879614</v>
      </c>
      <c r="AC104" s="3">
        <f t="shared" si="31"/>
        <v>10327576.872794928</v>
      </c>
    </row>
    <row r="105" spans="1:29" ht="15" customHeight="1">
      <c r="A105" s="21" t="s">
        <v>23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f aca="true" t="shared" si="32" ref="X105:AC107">X22/X$84*100</f>
        <v>7759065.775597925</v>
      </c>
      <c r="Y105" s="3">
        <f t="shared" si="32"/>
        <v>7940362.302</v>
      </c>
      <c r="Z105" s="3">
        <f t="shared" si="32"/>
        <v>7805297.653481406</v>
      </c>
      <c r="AA105" s="3">
        <f t="shared" si="32"/>
        <v>8326245.772487481</v>
      </c>
      <c r="AB105" s="3">
        <f t="shared" si="32"/>
        <v>8846905.420570757</v>
      </c>
      <c r="AC105" s="3">
        <f t="shared" si="32"/>
        <v>8991669.461963875</v>
      </c>
    </row>
    <row r="106" spans="1:29" ht="15" customHeight="1">
      <c r="A106" s="21" t="s">
        <v>24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>
        <f t="shared" si="32"/>
        <v>397355.3904204647</v>
      </c>
      <c r="Y106" s="3">
        <f t="shared" si="32"/>
        <v>520048.16000000003</v>
      </c>
      <c r="Z106" s="3">
        <f t="shared" si="32"/>
        <v>477661.27279675065</v>
      </c>
      <c r="AA106" s="3">
        <f t="shared" si="32"/>
        <v>533979.5600750545</v>
      </c>
      <c r="AB106" s="3">
        <f t="shared" si="32"/>
        <v>643276.0972715087</v>
      </c>
      <c r="AC106" s="3">
        <f t="shared" si="32"/>
        <v>475812.4159989009</v>
      </c>
    </row>
    <row r="107" spans="1:29" ht="15" customHeight="1">
      <c r="A107" s="21" t="s">
        <v>25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>
        <f t="shared" si="32"/>
        <v>648183.3712925669</v>
      </c>
      <c r="Y107" s="3">
        <f t="shared" si="32"/>
        <v>932187.357</v>
      </c>
      <c r="Z107" s="3">
        <f t="shared" si="32"/>
        <v>915130.813088928</v>
      </c>
      <c r="AA107" s="3">
        <f t="shared" si="32"/>
        <v>1071775.3061185214</v>
      </c>
      <c r="AB107" s="3">
        <f t="shared" si="32"/>
        <v>1302433.5430373475</v>
      </c>
      <c r="AC107" s="3">
        <f t="shared" si="32"/>
        <v>860094.9948321533</v>
      </c>
    </row>
    <row r="108" spans="1:29" ht="15" customHeight="1">
      <c r="A108" s="18" t="s">
        <v>14</v>
      </c>
      <c r="B108" s="3">
        <f aca="true" t="shared" si="33" ref="B108:W108">B25/B$84*100</f>
        <v>3770246.5111428145</v>
      </c>
      <c r="C108" s="3">
        <f t="shared" si="33"/>
        <v>5209205.290365251</v>
      </c>
      <c r="D108" s="3">
        <f t="shared" si="33"/>
        <v>4245369.969380855</v>
      </c>
      <c r="E108" s="3">
        <f t="shared" si="33"/>
        <v>2084977.8971814478</v>
      </c>
      <c r="F108" s="3">
        <f t="shared" si="33"/>
        <v>2963089.276758315</v>
      </c>
      <c r="G108" s="3">
        <f t="shared" si="33"/>
        <v>3312625.329636538</v>
      </c>
      <c r="H108" s="3">
        <f t="shared" si="33"/>
        <v>2248649.6798346164</v>
      </c>
      <c r="I108" s="3">
        <f t="shared" si="33"/>
        <v>3207719.3986545308</v>
      </c>
      <c r="J108" s="3">
        <f t="shared" si="33"/>
        <v>3262875.0144166015</v>
      </c>
      <c r="K108" s="3">
        <f t="shared" si="33"/>
        <v>3056558.9150084914</v>
      </c>
      <c r="L108" s="3">
        <f t="shared" si="33"/>
        <v>3376947.7743668635</v>
      </c>
      <c r="M108" s="3">
        <f t="shared" si="33"/>
        <v>4043891.9120625798</v>
      </c>
      <c r="N108" s="3">
        <f t="shared" si="33"/>
        <v>2704155.2566946587</v>
      </c>
      <c r="O108" s="3">
        <f t="shared" si="33"/>
        <v>2800251.116318293</v>
      </c>
      <c r="P108" s="3">
        <f t="shared" si="33"/>
        <v>5197530.344540435</v>
      </c>
      <c r="Q108" s="3">
        <f t="shared" si="33"/>
        <v>4275637.267308667</v>
      </c>
      <c r="R108" s="3">
        <f t="shared" si="33"/>
        <v>894869.940258539</v>
      </c>
      <c r="S108" s="3">
        <f t="shared" si="33"/>
        <v>881678.2050810272</v>
      </c>
      <c r="T108" s="3">
        <f t="shared" si="33"/>
        <v>611862.6089687581</v>
      </c>
      <c r="U108" s="3">
        <f t="shared" si="33"/>
        <v>2722972.9514934644</v>
      </c>
      <c r="V108" s="3">
        <f t="shared" si="33"/>
        <v>3424960.432098301</v>
      </c>
      <c r="W108" s="3">
        <f t="shared" si="33"/>
        <v>992782.5321249169</v>
      </c>
      <c r="X108" s="3">
        <f aca="true" t="shared" si="34" ref="X108:AC108">SUM(X109:X110)</f>
        <v>530269.0540830654</v>
      </c>
      <c r="Y108" s="3">
        <f t="shared" si="34"/>
        <v>791487.557</v>
      </c>
      <c r="Z108" s="3">
        <f t="shared" si="34"/>
        <v>669422.1054702054</v>
      </c>
      <c r="AA108" s="3">
        <f t="shared" si="34"/>
        <v>816678.9663797647</v>
      </c>
      <c r="AB108" s="3">
        <f t="shared" si="34"/>
        <v>1223063.3530321803</v>
      </c>
      <c r="AC108" s="3">
        <f t="shared" si="34"/>
        <v>541537.359274187</v>
      </c>
    </row>
    <row r="109" spans="1:29" ht="15" customHeight="1">
      <c r="A109" s="22" t="s">
        <v>26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>
        <f aca="true" t="shared" si="35" ref="X109:AA110">X26/X$84*100</f>
        <v>332590.31774379144</v>
      </c>
      <c r="Y109" s="3">
        <f t="shared" si="35"/>
        <v>619240.46</v>
      </c>
      <c r="Z109" s="3">
        <f t="shared" si="35"/>
        <v>524648.404974399</v>
      </c>
      <c r="AA109" s="3">
        <f t="shared" si="35"/>
        <v>674319.9961062062</v>
      </c>
      <c r="AB109" s="3">
        <f>AB26/AB$84*100</f>
        <v>1095114.9350691275</v>
      </c>
      <c r="AC109" s="3">
        <f>AC26/AC$84*100</f>
        <v>411892.2861927483</v>
      </c>
    </row>
    <row r="110" spans="1:29" ht="15" customHeight="1">
      <c r="A110" s="22" t="s">
        <v>27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>
        <f t="shared" si="35"/>
        <v>197678.73633927386</v>
      </c>
      <c r="Y110" s="3">
        <f t="shared" si="35"/>
        <v>172247.097</v>
      </c>
      <c r="Z110" s="3">
        <f t="shared" si="35"/>
        <v>144773.70049580646</v>
      </c>
      <c r="AA110" s="3">
        <f t="shared" si="35"/>
        <v>142358.97027355855</v>
      </c>
      <c r="AB110" s="3">
        <f>AB27/AB$84*100</f>
        <v>127948.41796305288</v>
      </c>
      <c r="AC110" s="3">
        <f>AC27/AC$84*100</f>
        <v>129645.07308143872</v>
      </c>
    </row>
    <row r="111" spans="1:29" ht="15" customHeight="1">
      <c r="A111" s="18" t="s">
        <v>15</v>
      </c>
      <c r="B111" s="3">
        <f aca="true" t="shared" si="36" ref="B111:W111">B28/B$84*100</f>
        <v>1548766.4319930484</v>
      </c>
      <c r="C111" s="3">
        <f t="shared" si="36"/>
        <v>1775301.455336271</v>
      </c>
      <c r="D111" s="3">
        <f t="shared" si="36"/>
        <v>1614686.6997898181</v>
      </c>
      <c r="E111" s="3">
        <f t="shared" si="36"/>
        <v>1260168.5365157947</v>
      </c>
      <c r="F111" s="3">
        <f t="shared" si="36"/>
        <v>4240378.88798302</v>
      </c>
      <c r="G111" s="3">
        <f t="shared" si="36"/>
        <v>2516592.540205437</v>
      </c>
      <c r="H111" s="3">
        <f t="shared" si="36"/>
        <v>1906395.3519713515</v>
      </c>
      <c r="I111" s="3">
        <f t="shared" si="36"/>
        <v>1571441.1107748235</v>
      </c>
      <c r="J111" s="3">
        <f t="shared" si="36"/>
        <v>1953914.826870957</v>
      </c>
      <c r="K111" s="3">
        <f t="shared" si="36"/>
        <v>1799228.8679890793</v>
      </c>
      <c r="L111" s="3">
        <f t="shared" si="36"/>
        <v>1820453.3381479112</v>
      </c>
      <c r="M111" s="3">
        <f t="shared" si="36"/>
        <v>3775398.4373420686</v>
      </c>
      <c r="N111" s="3">
        <f t="shared" si="36"/>
        <v>2717245.754994338</v>
      </c>
      <c r="O111" s="3">
        <f t="shared" si="36"/>
        <v>2821154.8198714983</v>
      </c>
      <c r="P111" s="3">
        <f t="shared" si="36"/>
        <v>3353176.1927643376</v>
      </c>
      <c r="Q111" s="3">
        <f t="shared" si="36"/>
        <v>2289458.364758965</v>
      </c>
      <c r="R111" s="3">
        <f t="shared" si="36"/>
        <v>2808126.1959623015</v>
      </c>
      <c r="S111" s="3">
        <f t="shared" si="36"/>
        <v>3229235.597256851</v>
      </c>
      <c r="T111" s="3">
        <f t="shared" si="36"/>
        <v>8640220.454986228</v>
      </c>
      <c r="U111" s="3">
        <f t="shared" si="36"/>
        <v>10048978.679986937</v>
      </c>
      <c r="V111" s="3">
        <f t="shared" si="36"/>
        <v>10944070.138102528</v>
      </c>
      <c r="W111" s="3">
        <f t="shared" si="36"/>
        <v>11141044.97365725</v>
      </c>
      <c r="X111" s="3">
        <f aca="true" t="shared" si="37" ref="X111:AC111">SUM(X112:X113)</f>
        <v>6994202.590278935</v>
      </c>
      <c r="Y111" s="3">
        <f t="shared" si="37"/>
        <v>7515857.404999999</v>
      </c>
      <c r="Z111" s="3">
        <f t="shared" si="37"/>
        <v>8202005.360024609</v>
      </c>
      <c r="AA111" s="3">
        <f t="shared" si="37"/>
        <v>10573732.346997678</v>
      </c>
      <c r="AB111" s="3">
        <f t="shared" si="37"/>
        <v>12313463.88358688</v>
      </c>
      <c r="AC111" s="3">
        <f t="shared" si="37"/>
        <v>11903459.458653668</v>
      </c>
    </row>
    <row r="112" spans="1:29" ht="15" customHeight="1">
      <c r="A112" s="21" t="s">
        <v>28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>
        <f aca="true" t="shared" si="38" ref="X112:AA115">X29/X$84*100</f>
        <v>4762911.68947552</v>
      </c>
      <c r="Y112" s="3">
        <f t="shared" si="38"/>
        <v>5057964.096</v>
      </c>
      <c r="Z112" s="3">
        <f t="shared" si="38"/>
        <v>4482646.814506917</v>
      </c>
      <c r="AA112" s="3">
        <f t="shared" si="38"/>
        <v>6615749.132786572</v>
      </c>
      <c r="AB112" s="3">
        <f aca="true" t="shared" si="39" ref="AB112:AC117">AB29/AB$84*100</f>
        <v>8252681.665496569</v>
      </c>
      <c r="AC112" s="3">
        <f t="shared" si="39"/>
        <v>8006190.049447751</v>
      </c>
    </row>
    <row r="113" spans="1:29" ht="15" customHeight="1">
      <c r="A113" s="21" t="s">
        <v>29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f t="shared" si="38"/>
        <v>2231290.9008034156</v>
      </c>
      <c r="Y113" s="3">
        <f t="shared" si="38"/>
        <v>2457893.309</v>
      </c>
      <c r="Z113" s="3">
        <f t="shared" si="38"/>
        <v>3719358.5455176914</v>
      </c>
      <c r="AA113" s="3">
        <f t="shared" si="38"/>
        <v>3957983.2142111054</v>
      </c>
      <c r="AB113" s="3">
        <f t="shared" si="39"/>
        <v>4060782.21809031</v>
      </c>
      <c r="AC113" s="3">
        <f t="shared" si="39"/>
        <v>3897269.409205917</v>
      </c>
    </row>
    <row r="114" spans="1:29" ht="15" customHeight="1">
      <c r="A114" s="18" t="s">
        <v>16</v>
      </c>
      <c r="B114" s="3">
        <f aca="true" t="shared" si="40" ref="B114:E115">B31/B$84*100</f>
        <v>32195.36346593864</v>
      </c>
      <c r="C114" s="3">
        <f t="shared" si="40"/>
        <v>28839.426739501192</v>
      </c>
      <c r="D114" s="3">
        <f t="shared" si="40"/>
        <v>3305.397543070252</v>
      </c>
      <c r="E114" s="3">
        <f t="shared" si="40"/>
        <v>6209.9118307712515</v>
      </c>
      <c r="F114" s="3"/>
      <c r="G114" s="3">
        <f>G31/G$84*100</f>
        <v>1005515.1024392857</v>
      </c>
      <c r="H114" s="3"/>
      <c r="I114" s="3"/>
      <c r="J114" s="3"/>
      <c r="K114" s="3"/>
      <c r="L114" s="3"/>
      <c r="M114" s="3"/>
      <c r="N114" s="3"/>
      <c r="O114" s="3">
        <f aca="true" t="shared" si="41" ref="O114:W114">O31/O$84*100</f>
        <v>670119.9292190458</v>
      </c>
      <c r="P114" s="3">
        <f t="shared" si="41"/>
        <v>404867.45302220393</v>
      </c>
      <c r="Q114" s="3">
        <f t="shared" si="41"/>
        <v>637425.0362199482</v>
      </c>
      <c r="R114" s="3">
        <f t="shared" si="41"/>
        <v>497053.5201078637</v>
      </c>
      <c r="S114" s="3">
        <f t="shared" si="41"/>
        <v>381064.86699047365</v>
      </c>
      <c r="T114" s="3">
        <f t="shared" si="41"/>
        <v>1087269.3268435402</v>
      </c>
      <c r="U114" s="3">
        <f t="shared" si="41"/>
        <v>166370.94004421675</v>
      </c>
      <c r="V114" s="3">
        <f t="shared" si="41"/>
        <v>134124.25734317963</v>
      </c>
      <c r="W114" s="3">
        <f t="shared" si="41"/>
        <v>102369.51206768789</v>
      </c>
      <c r="X114" s="3">
        <f t="shared" si="38"/>
        <v>76519.90698328681</v>
      </c>
      <c r="Y114" s="3">
        <f t="shared" si="38"/>
        <v>116247.625</v>
      </c>
      <c r="Z114" s="3">
        <f t="shared" si="38"/>
        <v>107915.94791721688</v>
      </c>
      <c r="AA114" s="3">
        <f t="shared" si="38"/>
        <v>82686.82893606067</v>
      </c>
      <c r="AB114" s="3">
        <f t="shared" si="39"/>
        <v>56879.00560520362</v>
      </c>
      <c r="AC114" s="3">
        <f t="shared" si="39"/>
        <v>47491.82247544907</v>
      </c>
    </row>
    <row r="115" spans="1:29" ht="15" customHeight="1">
      <c r="A115" s="18" t="s">
        <v>13</v>
      </c>
      <c r="B115" s="3">
        <f t="shared" si="40"/>
        <v>91502.61195582562</v>
      </c>
      <c r="C115" s="3">
        <f t="shared" si="40"/>
        <v>550631.845421639</v>
      </c>
      <c r="D115" s="3">
        <f t="shared" si="40"/>
        <v>787097.7899436038</v>
      </c>
      <c r="E115" s="3">
        <f t="shared" si="40"/>
        <v>1965437.0944391012</v>
      </c>
      <c r="F115" s="3"/>
      <c r="G115" s="3">
        <f>G32/G$84*100</f>
        <v>493203.7553544161</v>
      </c>
      <c r="H115" s="3">
        <f>H32/H$84*100</f>
        <v>961515.1019156358</v>
      </c>
      <c r="I115" s="3">
        <f>I32/I$84*100</f>
        <v>671138.5345228619</v>
      </c>
      <c r="J115" s="3">
        <f>J32/J$84*100</f>
        <v>928888.7047271664</v>
      </c>
      <c r="K115" s="3">
        <f>K32/K$84*100</f>
        <v>1219425.472400186</v>
      </c>
      <c r="L115" s="3">
        <f>L32/L$84*100</f>
        <v>898715.5916983149</v>
      </c>
      <c r="M115" s="3"/>
      <c r="N115" s="3">
        <f aca="true" t="shared" si="42" ref="N115:U115">N32/N$84*100</f>
        <v>138038.95826064065</v>
      </c>
      <c r="O115" s="3">
        <f t="shared" si="42"/>
        <v>755654.9869492459</v>
      </c>
      <c r="P115" s="3">
        <f t="shared" si="42"/>
        <v>852750.7770704373</v>
      </c>
      <c r="Q115" s="3">
        <f t="shared" si="42"/>
        <v>630270.1613339805</v>
      </c>
      <c r="R115" s="3">
        <f t="shared" si="42"/>
        <v>213035.37724494626</v>
      </c>
      <c r="S115" s="3">
        <f t="shared" si="42"/>
        <v>644043.4094465348</v>
      </c>
      <c r="T115" s="3">
        <f t="shared" si="42"/>
        <v>641611.2266639522</v>
      </c>
      <c r="U115" s="3">
        <f t="shared" si="42"/>
        <v>665520.7712811524</v>
      </c>
      <c r="V115" s="3"/>
      <c r="W115" s="3">
        <f>W32/W$84*100</f>
        <v>900767.8604208357</v>
      </c>
      <c r="X115" s="3">
        <f t="shared" si="38"/>
        <v>1500635.0893257246</v>
      </c>
      <c r="Y115" s="3">
        <f t="shared" si="38"/>
        <v>771362.133</v>
      </c>
      <c r="Z115" s="3">
        <f t="shared" si="38"/>
        <v>2128050.8121997006</v>
      </c>
      <c r="AA115" s="3">
        <f t="shared" si="38"/>
        <v>1919936.4910738438</v>
      </c>
      <c r="AB115" s="3">
        <f t="shared" si="39"/>
        <v>302497.7807981159</v>
      </c>
      <c r="AC115" s="3">
        <f t="shared" si="39"/>
        <v>600776.7823536213</v>
      </c>
    </row>
    <row r="116" spans="1:31" ht="15" customHeight="1">
      <c r="A116" s="18" t="s">
        <v>10</v>
      </c>
      <c r="B116" s="3"/>
      <c r="C116" s="3"/>
      <c r="D116" s="3"/>
      <c r="E116" s="3"/>
      <c r="F116" s="3">
        <f>F33/F$84*100</f>
        <v>3365477.245784661</v>
      </c>
      <c r="G116" s="3"/>
      <c r="H116" s="3"/>
      <c r="I116" s="3"/>
      <c r="J116" s="3"/>
      <c r="K116" s="3"/>
      <c r="L116" s="3"/>
      <c r="M116" s="3"/>
      <c r="N116" s="3"/>
      <c r="O116" s="3">
        <f>O33/O$84*100</f>
        <v>587367.9612709394</v>
      </c>
      <c r="P116" s="3">
        <f>P33/P$84*100</f>
        <v>73407.46838938484</v>
      </c>
      <c r="Q116" s="3">
        <f>Q33/Q$84*100</f>
        <v>266176.54435264796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>
        <f t="shared" si="39"/>
        <v>0</v>
      </c>
      <c r="AC116" s="3">
        <f t="shared" si="39"/>
        <v>0</v>
      </c>
      <c r="AE116" s="1" t="s">
        <v>34</v>
      </c>
    </row>
    <row r="117" spans="1:29" ht="15" customHeight="1">
      <c r="A117" s="18" t="s">
        <v>21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>
        <f>X34/X$84*100</f>
        <v>627043.2205599323</v>
      </c>
      <c r="Y117" s="3">
        <f>Y34/Y$84*100</f>
        <v>1104428.977</v>
      </c>
      <c r="Z117" s="3">
        <f>Z34/Z$84*100</f>
        <v>402280.1294985733</v>
      </c>
      <c r="AA117" s="3">
        <f>AA34/AA$84*100</f>
        <v>1277154.9505028925</v>
      </c>
      <c r="AB117" s="3">
        <f t="shared" si="39"/>
        <v>821180.0729857323</v>
      </c>
      <c r="AC117" s="3">
        <f t="shared" si="39"/>
        <v>1265610.4097036563</v>
      </c>
    </row>
    <row r="118" spans="1:28" ht="15" customHeight="1">
      <c r="A118" s="18" t="s">
        <v>22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20" s="23" customFormat="1" ht="15" customHeight="1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</row>
    <row r="120" spans="1:220" ht="15" customHeight="1">
      <c r="A120" s="38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2"/>
      <c r="V120" s="2"/>
      <c r="W120" s="2"/>
      <c r="X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</row>
    <row r="121" spans="1:220" ht="15" customHeight="1">
      <c r="A121" s="27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2"/>
      <c r="V121" s="2"/>
      <c r="W121" s="2"/>
      <c r="X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</row>
    <row r="122" s="7" customFormat="1" ht="15" customHeight="1">
      <c r="A122" s="28" t="s">
        <v>30</v>
      </c>
    </row>
    <row r="123" ht="15" customHeight="1">
      <c r="A123" s="28" t="s">
        <v>39</v>
      </c>
    </row>
    <row r="124" ht="15" customHeight="1"/>
    <row r="125" ht="15" customHeight="1"/>
    <row r="126" ht="15" customHeight="1"/>
    <row r="127" spans="1:29" ht="15" customHeight="1">
      <c r="A127" s="46" t="s">
        <v>35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ht="15" customHeight="1">
      <c r="A128" s="47" t="s">
        <v>19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6">
        <v>2006</v>
      </c>
      <c r="AC130" s="6">
        <v>2007</v>
      </c>
    </row>
    <row r="131" spans="1:2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9" s="12" customFormat="1" ht="15" customHeight="1">
      <c r="A132" s="9" t="s">
        <v>2</v>
      </c>
      <c r="B132" s="39"/>
      <c r="C132" s="29">
        <f aca="true" t="shared" si="43" ref="C132:R136">((C90/B90)-1)*100</f>
        <v>45.03042788708203</v>
      </c>
      <c r="D132" s="29">
        <f t="shared" si="43"/>
        <v>-8.68259573539415</v>
      </c>
      <c r="E132" s="29">
        <f t="shared" si="43"/>
        <v>-7.437409979442478</v>
      </c>
      <c r="F132" s="29">
        <f t="shared" si="43"/>
        <v>60.15150209837472</v>
      </c>
      <c r="G132" s="29">
        <f t="shared" si="43"/>
        <v>-23.662207219792066</v>
      </c>
      <c r="H132" s="29">
        <f t="shared" si="43"/>
        <v>-20.509994178440884</v>
      </c>
      <c r="I132" s="29">
        <f t="shared" si="43"/>
        <v>-3.5374364949383064</v>
      </c>
      <c r="J132" s="29">
        <f t="shared" si="43"/>
        <v>24.76335434949295</v>
      </c>
      <c r="K132" s="29">
        <f t="shared" si="43"/>
        <v>-14.7796430181107</v>
      </c>
      <c r="L132" s="29">
        <f t="shared" si="43"/>
        <v>2.610981506347154</v>
      </c>
      <c r="M132" s="29">
        <f t="shared" si="43"/>
        <v>17.154912459051985</v>
      </c>
      <c r="N132" s="29">
        <f t="shared" si="43"/>
        <v>-24.822092275771368</v>
      </c>
      <c r="O132" s="29">
        <f>((O90/N90)-1)*100</f>
        <v>26.708807713024907</v>
      </c>
      <c r="P132" s="29">
        <f aca="true" t="shared" si="44" ref="P132:AC136">((P90/O90)-1)*100</f>
        <v>25.776364789429373</v>
      </c>
      <c r="Q132" s="29">
        <f t="shared" si="44"/>
        <v>-16.578038672185556</v>
      </c>
      <c r="R132" s="29">
        <f t="shared" si="44"/>
        <v>7.3428711588453766</v>
      </c>
      <c r="S132" s="29">
        <f t="shared" si="44"/>
        <v>14.438714928802355</v>
      </c>
      <c r="T132" s="29">
        <f t="shared" si="44"/>
        <v>31.426834117546676</v>
      </c>
      <c r="U132" s="29">
        <f t="shared" si="44"/>
        <v>1.9061555849974487</v>
      </c>
      <c r="V132" s="29">
        <f t="shared" si="44"/>
        <v>8.791888394327763</v>
      </c>
      <c r="W132" s="29">
        <f t="shared" si="44"/>
        <v>6.632515420804852</v>
      </c>
      <c r="X132" s="29">
        <f t="shared" si="44"/>
        <v>0.8242519143493832</v>
      </c>
      <c r="Y132" s="29">
        <f t="shared" si="44"/>
        <v>6.252036701886121</v>
      </c>
      <c r="Z132" s="29">
        <f t="shared" si="44"/>
        <v>5.158356347491244</v>
      </c>
      <c r="AA132" s="29">
        <f t="shared" si="44"/>
        <v>18.806598869515412</v>
      </c>
      <c r="AB132" s="29">
        <f t="shared" si="44"/>
        <v>3.688732288086438</v>
      </c>
      <c r="AC132" s="29">
        <f t="shared" si="44"/>
        <v>-3.227189966330668</v>
      </c>
    </row>
    <row r="133" spans="1:29" ht="15" customHeight="1">
      <c r="A133" s="18" t="s">
        <v>3</v>
      </c>
      <c r="B133" s="37"/>
      <c r="C133" s="30">
        <f t="shared" si="43"/>
        <v>-33.31000456510752</v>
      </c>
      <c r="D133" s="30">
        <f t="shared" si="43"/>
        <v>-20.61477130056354</v>
      </c>
      <c r="E133" s="30">
        <f t="shared" si="43"/>
        <v>-42.597061380280024</v>
      </c>
      <c r="F133" s="30">
        <f t="shared" si="43"/>
        <v>-48.92261203934057</v>
      </c>
      <c r="G133" s="30">
        <f t="shared" si="43"/>
        <v>-32.44066129214463</v>
      </c>
      <c r="H133" s="30">
        <f t="shared" si="43"/>
        <v>-18.160358704945434</v>
      </c>
      <c r="I133" s="30">
        <f t="shared" si="43"/>
        <v>-8.481122816704278</v>
      </c>
      <c r="J133" s="30">
        <f t="shared" si="43"/>
        <v>13.694914587823682</v>
      </c>
      <c r="K133" s="30">
        <f t="shared" si="43"/>
        <v>7.4571715391444915</v>
      </c>
      <c r="L133" s="30">
        <f t="shared" si="43"/>
        <v>16.8079718091128</v>
      </c>
      <c r="M133" s="30">
        <f t="shared" si="43"/>
        <v>29.91317303141685</v>
      </c>
      <c r="N133" s="30">
        <f t="shared" si="43"/>
        <v>14.345331536219263</v>
      </c>
      <c r="O133" s="30">
        <f>((O91/N91)-1)*100</f>
        <v>14.289125684446224</v>
      </c>
      <c r="P133" s="30">
        <f t="shared" si="44"/>
        <v>1.2432876779102653</v>
      </c>
      <c r="Q133" s="30">
        <f t="shared" si="44"/>
        <v>-21.21661451369302</v>
      </c>
      <c r="R133" s="30">
        <f t="shared" si="44"/>
        <v>138.83157290357548</v>
      </c>
      <c r="S133" s="30">
        <f t="shared" si="44"/>
        <v>-0.043510488720654994</v>
      </c>
      <c r="T133" s="30">
        <f t="shared" si="44"/>
        <v>18.48267002296531</v>
      </c>
      <c r="U133" s="30">
        <f t="shared" si="44"/>
        <v>-10.797643060302297</v>
      </c>
      <c r="V133" s="30">
        <f t="shared" si="44"/>
        <v>4.314369061553092</v>
      </c>
      <c r="W133" s="30">
        <f t="shared" si="44"/>
        <v>41.823975691724094</v>
      </c>
      <c r="X133" s="30">
        <f t="shared" si="44"/>
        <v>6.341849519182752</v>
      </c>
      <c r="Y133" s="30">
        <f t="shared" si="44"/>
        <v>13.176327664020926</v>
      </c>
      <c r="Z133" s="30">
        <f t="shared" si="44"/>
        <v>-1.1896746511346534</v>
      </c>
      <c r="AA133" s="30">
        <f t="shared" si="44"/>
        <v>11.64355052292716</v>
      </c>
      <c r="AB133" s="30">
        <f t="shared" si="44"/>
        <v>8.606537075453048</v>
      </c>
      <c r="AC133" s="30">
        <f t="shared" si="44"/>
        <v>-0.559714071957873</v>
      </c>
    </row>
    <row r="134" spans="1:29" ht="15" customHeight="1">
      <c r="A134" s="18" t="s">
        <v>4</v>
      </c>
      <c r="B134" s="37"/>
      <c r="C134" s="30">
        <f t="shared" si="43"/>
        <v>-28.184304639384916</v>
      </c>
      <c r="D134" s="30">
        <f t="shared" si="43"/>
        <v>-1.992139503563517</v>
      </c>
      <c r="E134" s="30">
        <f t="shared" si="43"/>
        <v>-66.2597476667571</v>
      </c>
      <c r="F134" s="30">
        <f t="shared" si="43"/>
        <v>144.52920948211448</v>
      </c>
      <c r="G134" s="30">
        <f t="shared" si="43"/>
        <v>-45.086410965181464</v>
      </c>
      <c r="H134" s="30">
        <f t="shared" si="43"/>
        <v>75.24441218453923</v>
      </c>
      <c r="I134" s="30">
        <f t="shared" si="43"/>
        <v>-53.12769278593778</v>
      </c>
      <c r="J134" s="30">
        <f t="shared" si="43"/>
        <v>-3.2498508172548957</v>
      </c>
      <c r="K134" s="30">
        <f t="shared" si="43"/>
        <v>7.018592797751988</v>
      </c>
      <c r="L134" s="30">
        <f t="shared" si="43"/>
        <v>1.0510288793956102</v>
      </c>
      <c r="M134" s="30">
        <f t="shared" si="43"/>
        <v>138.5313024732542</v>
      </c>
      <c r="N134" s="30">
        <f t="shared" si="43"/>
        <v>62.879435825652784</v>
      </c>
      <c r="O134" s="30">
        <f t="shared" si="43"/>
        <v>25.07582682236753</v>
      </c>
      <c r="P134" s="30">
        <f t="shared" si="43"/>
        <v>6.363198850111629</v>
      </c>
      <c r="Q134" s="30">
        <f t="shared" si="43"/>
        <v>-27.02128665348108</v>
      </c>
      <c r="R134" s="30">
        <f t="shared" si="43"/>
        <v>90.34718473471482</v>
      </c>
      <c r="S134" s="30">
        <f t="shared" si="44"/>
        <v>1.3852949270703796</v>
      </c>
      <c r="T134" s="30">
        <f t="shared" si="44"/>
        <v>2.551853768201773</v>
      </c>
      <c r="U134" s="30">
        <f t="shared" si="44"/>
        <v>-3.2512750548681524</v>
      </c>
      <c r="V134" s="30">
        <f t="shared" si="44"/>
        <v>8.646006286867625</v>
      </c>
      <c r="W134" s="30">
        <f t="shared" si="44"/>
        <v>-8.889256341520946</v>
      </c>
      <c r="X134" s="30">
        <f t="shared" si="44"/>
        <v>30.537424031110838</v>
      </c>
      <c r="Y134" s="30">
        <f t="shared" si="44"/>
        <v>29.693477010443182</v>
      </c>
      <c r="Z134" s="30">
        <f t="shared" si="44"/>
        <v>-37.931735782445344</v>
      </c>
      <c r="AA134" s="30">
        <f t="shared" si="44"/>
        <v>11.672171287355049</v>
      </c>
      <c r="AB134" s="30">
        <f t="shared" si="44"/>
        <v>4.045488999573887</v>
      </c>
      <c r="AC134" s="30">
        <f t="shared" si="44"/>
        <v>-5.931273682971305</v>
      </c>
    </row>
    <row r="135" spans="1:29" ht="15" customHeight="1">
      <c r="A135" s="18" t="s">
        <v>5</v>
      </c>
      <c r="B135" s="37"/>
      <c r="C135" s="30">
        <f t="shared" si="43"/>
        <v>104.4979128308424</v>
      </c>
      <c r="D135" s="40" t="s">
        <v>45</v>
      </c>
      <c r="E135" s="30">
        <f t="shared" si="43"/>
        <v>-69.09749517614934</v>
      </c>
      <c r="F135" s="30">
        <f t="shared" si="43"/>
        <v>216.28201055518912</v>
      </c>
      <c r="G135" s="30">
        <f t="shared" si="43"/>
        <v>-39.32187184239086</v>
      </c>
      <c r="H135" s="30">
        <f t="shared" si="43"/>
        <v>19.691963256027535</v>
      </c>
      <c r="I135" s="30">
        <f t="shared" si="43"/>
        <v>15.62697419370953</v>
      </c>
      <c r="J135" s="30">
        <f t="shared" si="43"/>
        <v>-25.084451869470392</v>
      </c>
      <c r="K135" s="30">
        <f t="shared" si="43"/>
        <v>2.158677632732231</v>
      </c>
      <c r="L135" s="30">
        <f t="shared" si="43"/>
        <v>-17.100955524219476</v>
      </c>
      <c r="M135" s="30">
        <f t="shared" si="43"/>
        <v>-52.07128104224425</v>
      </c>
      <c r="N135" s="30">
        <f t="shared" si="43"/>
        <v>-39.78861074467349</v>
      </c>
      <c r="O135" s="30">
        <f t="shared" si="43"/>
        <v>99.44924326369977</v>
      </c>
      <c r="P135" s="30">
        <f t="shared" si="43"/>
        <v>-37.15734332910845</v>
      </c>
      <c r="Q135" s="30">
        <f t="shared" si="43"/>
        <v>119.78677228519285</v>
      </c>
      <c r="R135" s="30">
        <f t="shared" si="43"/>
        <v>-54.012575226770835</v>
      </c>
      <c r="S135" s="30">
        <f t="shared" si="44"/>
        <v>-62.58268670407073</v>
      </c>
      <c r="T135" s="30">
        <f t="shared" si="44"/>
        <v>246.81001634493143</v>
      </c>
      <c r="U135" s="30">
        <f t="shared" si="44"/>
        <v>-18.74919901548462</v>
      </c>
      <c r="V135" s="30">
        <f t="shared" si="44"/>
        <v>-33.00135432820679</v>
      </c>
      <c r="W135" s="30">
        <f t="shared" si="44"/>
        <v>-4.551581492746692</v>
      </c>
      <c r="X135" s="30">
        <f t="shared" si="44"/>
        <v>2.223325006987875</v>
      </c>
      <c r="Y135" s="30">
        <f t="shared" si="44"/>
        <v>61.76541037240688</v>
      </c>
      <c r="Z135" s="30">
        <f t="shared" si="44"/>
        <v>29.66279445338298</v>
      </c>
      <c r="AA135" s="30">
        <f t="shared" si="44"/>
        <v>28.720261685131465</v>
      </c>
      <c r="AB135" s="30">
        <f t="shared" si="44"/>
        <v>-15.749012925176132</v>
      </c>
      <c r="AC135" s="30">
        <f t="shared" si="44"/>
        <v>-82.64543353013273</v>
      </c>
    </row>
    <row r="136" spans="1:29" ht="15" customHeight="1">
      <c r="A136" s="18" t="s">
        <v>6</v>
      </c>
      <c r="B136" s="37"/>
      <c r="C136" s="30">
        <f t="shared" si="43"/>
        <v>32.53726479506762</v>
      </c>
      <c r="D136" s="30">
        <f t="shared" si="43"/>
        <v>64.42001286988719</v>
      </c>
      <c r="E136" s="30">
        <f t="shared" si="43"/>
        <v>-65.47331188521615</v>
      </c>
      <c r="F136" s="30">
        <f t="shared" si="43"/>
        <v>37.82042630537945</v>
      </c>
      <c r="G136" s="30">
        <f t="shared" si="43"/>
        <v>48.051370687009</v>
      </c>
      <c r="H136" s="30">
        <f t="shared" si="43"/>
        <v>-29.393990329100696</v>
      </c>
      <c r="I136" s="30">
        <f t="shared" si="43"/>
        <v>-71.37596344845983</v>
      </c>
      <c r="J136" s="40" t="s">
        <v>45</v>
      </c>
      <c r="K136" s="30">
        <f t="shared" si="43"/>
        <v>-0.4436875844882948</v>
      </c>
      <c r="L136" s="30">
        <f t="shared" si="43"/>
        <v>-50.83476443294421</v>
      </c>
      <c r="M136" s="30">
        <f t="shared" si="43"/>
        <v>-15.093922132182191</v>
      </c>
      <c r="N136" s="30">
        <f t="shared" si="43"/>
        <v>-32.95815808562895</v>
      </c>
      <c r="O136" s="30">
        <f t="shared" si="43"/>
        <v>-8.239606490655538</v>
      </c>
      <c r="P136" s="40" t="s">
        <v>45</v>
      </c>
      <c r="Q136" s="30">
        <f t="shared" si="43"/>
        <v>-98.18634002583944</v>
      </c>
      <c r="R136" s="30">
        <f t="shared" si="43"/>
        <v>192.39759700395078</v>
      </c>
      <c r="S136" s="30">
        <f t="shared" si="44"/>
        <v>31.182159654758813</v>
      </c>
      <c r="T136" s="30">
        <f t="shared" si="44"/>
        <v>-31.130551781172134</v>
      </c>
      <c r="U136" s="30">
        <f t="shared" si="44"/>
        <v>-56.876307148252224</v>
      </c>
      <c r="V136" s="30">
        <f t="shared" si="44"/>
        <v>45.20498951759508</v>
      </c>
      <c r="W136" s="30">
        <f t="shared" si="44"/>
        <v>1.5254592685514323</v>
      </c>
      <c r="X136" s="30">
        <f t="shared" si="44"/>
        <v>17.59579238379274</v>
      </c>
      <c r="Y136" s="30">
        <f t="shared" si="44"/>
        <v>-13.264348834591921</v>
      </c>
      <c r="Z136" s="30">
        <f t="shared" si="44"/>
        <v>53.0295685555408</v>
      </c>
      <c r="AA136" s="30">
        <f t="shared" si="44"/>
        <v>0.8490575706848302</v>
      </c>
      <c r="AB136" s="30">
        <f t="shared" si="44"/>
        <v>48.205694978112376</v>
      </c>
      <c r="AC136" s="30">
        <f t="shared" si="44"/>
        <v>-39.2631670823182</v>
      </c>
    </row>
    <row r="137" spans="1:29" ht="15" customHeight="1">
      <c r="A137" s="18" t="s">
        <v>7</v>
      </c>
      <c r="B137" s="3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spans="1:29" ht="15" customHeight="1">
      <c r="A138" s="18" t="s">
        <v>8</v>
      </c>
      <c r="B138" s="37"/>
      <c r="C138" s="30">
        <f aca="true" t="shared" si="45" ref="C138:AA138">((C96/B96)-1)*100</f>
        <v>42.4124715763009</v>
      </c>
      <c r="D138" s="30">
        <f t="shared" si="45"/>
        <v>-20.476361022697176</v>
      </c>
      <c r="E138" s="30">
        <f t="shared" si="45"/>
        <v>-0.5472072537754613</v>
      </c>
      <c r="F138" s="30">
        <f t="shared" si="45"/>
        <v>39.81121102768492</v>
      </c>
      <c r="G138" s="30">
        <f t="shared" si="45"/>
        <v>-16.642260709546154</v>
      </c>
      <c r="H138" s="30">
        <f t="shared" si="45"/>
        <v>-12.108465589363604</v>
      </c>
      <c r="I138" s="30">
        <f t="shared" si="45"/>
        <v>-3.390901176559835</v>
      </c>
      <c r="J138" s="30">
        <f t="shared" si="45"/>
        <v>27.395806338505444</v>
      </c>
      <c r="K138" s="30">
        <f t="shared" si="45"/>
        <v>-16.553434957458446</v>
      </c>
      <c r="L138" s="30">
        <f t="shared" si="45"/>
        <v>6.302273138250736</v>
      </c>
      <c r="M138" s="30">
        <f t="shared" si="45"/>
        <v>-13.825543241948301</v>
      </c>
      <c r="N138" s="30">
        <f t="shared" si="45"/>
        <v>5.926053174770263</v>
      </c>
      <c r="O138" s="30">
        <f t="shared" si="45"/>
        <v>-3.694572321471934</v>
      </c>
      <c r="P138" s="30">
        <f t="shared" si="45"/>
        <v>11.41826118211342</v>
      </c>
      <c r="Q138" s="30">
        <f t="shared" si="45"/>
        <v>-22.136628319689855</v>
      </c>
      <c r="R138" s="30">
        <f t="shared" si="45"/>
        <v>27.821342229908552</v>
      </c>
      <c r="S138" s="30">
        <f t="shared" si="45"/>
        <v>0.4801272386982136</v>
      </c>
      <c r="T138" s="30">
        <f t="shared" si="45"/>
        <v>28.59028612253738</v>
      </c>
      <c r="U138" s="30">
        <f t="shared" si="45"/>
        <v>3.4666340707326215</v>
      </c>
      <c r="V138" s="30">
        <f t="shared" si="45"/>
        <v>6.430188367957457</v>
      </c>
      <c r="W138" s="30">
        <f t="shared" si="45"/>
        <v>5.711518048072151</v>
      </c>
      <c r="X138" s="30">
        <f t="shared" si="45"/>
        <v>3.245429164649627</v>
      </c>
      <c r="Y138" s="30">
        <f t="shared" si="45"/>
        <v>2.914203649606484</v>
      </c>
      <c r="Z138" s="30">
        <f t="shared" si="45"/>
        <v>-3.463827236019934</v>
      </c>
      <c r="AA138" s="30">
        <f t="shared" si="45"/>
        <v>12.836222015423694</v>
      </c>
      <c r="AB138" s="30">
        <f>((AB96/AA96)-1)*100</f>
        <v>-0.8489554607682526</v>
      </c>
      <c r="AC138" s="30">
        <f>((AC96/AB96)-1)*100</f>
        <v>-14.837020883788055</v>
      </c>
    </row>
    <row r="139" spans="1:29" ht="15" customHeight="1">
      <c r="A139" s="18" t="s">
        <v>9</v>
      </c>
      <c r="B139" s="37"/>
      <c r="C139" s="30">
        <f>((C97/B97)-1)*100</f>
        <v>-100</v>
      </c>
      <c r="D139" s="30"/>
      <c r="E139" s="30"/>
      <c r="F139" s="30"/>
      <c r="G139" s="30">
        <f>((G97/F97)-1)*100</f>
        <v>7.184703161756811</v>
      </c>
      <c r="H139" s="30">
        <f>((H97/G97)-1)*100</f>
        <v>-100</v>
      </c>
      <c r="I139" s="30"/>
      <c r="J139" s="30"/>
      <c r="K139" s="30"/>
      <c r="L139" s="30"/>
      <c r="M139" s="30"/>
      <c r="N139" s="30">
        <f>((N97/M97)-1)*100</f>
        <v>-100</v>
      </c>
      <c r="O139" s="30"/>
      <c r="P139" s="30">
        <f>((P97/O97)-1)*100</f>
        <v>-75.24926535003816</v>
      </c>
      <c r="Q139" s="30">
        <f>((Q97/P97)-1)*100</f>
        <v>-9.526303106599032</v>
      </c>
      <c r="R139" s="30">
        <f>((R97/Q97)-1)*100</f>
        <v>-77.13472409837996</v>
      </c>
      <c r="S139" s="40" t="s">
        <v>45</v>
      </c>
      <c r="T139" s="30">
        <f>((T97/S97)-1)*100</f>
        <v>-100</v>
      </c>
      <c r="U139" s="30"/>
      <c r="V139" s="30"/>
      <c r="W139" s="30">
        <f>((W97/V97)-1)*100</f>
        <v>-100</v>
      </c>
      <c r="X139" s="30"/>
      <c r="Y139" s="30"/>
      <c r="Z139" s="30"/>
      <c r="AA139" s="30"/>
      <c r="AB139" s="30"/>
      <c r="AC139" s="30"/>
    </row>
    <row r="140" spans="1:29" ht="15" customHeight="1">
      <c r="A140" s="18" t="s">
        <v>10</v>
      </c>
      <c r="B140" s="37"/>
      <c r="C140" s="30"/>
      <c r="D140" s="30">
        <f>((D98/C98)-1)*100</f>
        <v>-74.07926751045959</v>
      </c>
      <c r="E140" s="30">
        <f>((E98/D98)-1)*100</f>
        <v>168.38837083261402</v>
      </c>
      <c r="F140" s="30">
        <f>((F98/E98)-1)*100</f>
        <v>-100</v>
      </c>
      <c r="G140" s="30"/>
      <c r="H140" s="30"/>
      <c r="I140" s="30"/>
      <c r="J140" s="30"/>
      <c r="K140" s="30"/>
      <c r="L140" s="30">
        <f>((L98/K98)-1)*100</f>
        <v>40.40381458222115</v>
      </c>
      <c r="M140" s="30">
        <f>((M98/L98)-1)*100</f>
        <v>63.14457352174894</v>
      </c>
      <c r="N140" s="30">
        <f>((N98/M98)-1)*100</f>
        <v>-10.70085402590938</v>
      </c>
      <c r="O140" s="30">
        <f>((O98/N98)-1)*100</f>
        <v>-100</v>
      </c>
      <c r="P140" s="30"/>
      <c r="Q140" s="30">
        <f>((Q98/P98)-1)*100</f>
        <v>48.84033936853582</v>
      </c>
      <c r="R140" s="30">
        <f>((R98/Q98)-1)*100</f>
        <v>-100</v>
      </c>
      <c r="S140" s="30"/>
      <c r="T140" s="30">
        <f>((T98/S98)-1)*100</f>
        <v>-100</v>
      </c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 ht="15" customHeight="1">
      <c r="A141" s="18" t="s">
        <v>11</v>
      </c>
      <c r="B141" s="37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>
        <f>((R99/Q99)-1)*100</f>
        <v>6.604551474241838</v>
      </c>
      <c r="S141" s="30">
        <f>((S99/R99)-1)*100</f>
        <v>7.7236000212156375</v>
      </c>
      <c r="T141" s="30">
        <f>((T99/S99)-1)*100</f>
        <v>91.34951109013929</v>
      </c>
      <c r="U141" s="30">
        <f aca="true" t="shared" si="46" ref="U141:AA141">((U99/T99)-1)*100</f>
        <v>13.523748044033645</v>
      </c>
      <c r="V141" s="30">
        <f t="shared" si="46"/>
        <v>13.364766747214274</v>
      </c>
      <c r="W141" s="30">
        <f t="shared" si="46"/>
        <v>9.05330202526673</v>
      </c>
      <c r="X141" s="30">
        <f t="shared" si="46"/>
        <v>-4.108168264396561</v>
      </c>
      <c r="Y141" s="30">
        <f t="shared" si="46"/>
        <v>8.474671013182267</v>
      </c>
      <c r="Z141" s="30">
        <f t="shared" si="46"/>
        <v>19.312208722214976</v>
      </c>
      <c r="AA141" s="30">
        <f t="shared" si="46"/>
        <v>27.263464103711833</v>
      </c>
      <c r="AB141" s="30">
        <f>((AB99/AA99)-1)*100</f>
        <v>9.154028660082725</v>
      </c>
      <c r="AC141" s="30">
        <f>((AC99/AB99)-1)*100</f>
        <v>-14.691835531946229</v>
      </c>
    </row>
    <row r="142" spans="1:29" ht="15" customHeight="1">
      <c r="A142" s="18" t="s">
        <v>12</v>
      </c>
      <c r="B142" s="37"/>
      <c r="C142" s="30"/>
      <c r="D142" s="30"/>
      <c r="E142" s="30"/>
      <c r="F142" s="30">
        <f aca="true" t="shared" si="47" ref="F142:K142">((F100/E100)-1)*100</f>
        <v>53.94879081759654</v>
      </c>
      <c r="G142" s="30">
        <f t="shared" si="47"/>
        <v>5.9618779811769995</v>
      </c>
      <c r="H142" s="30">
        <f t="shared" si="47"/>
        <v>-76.3022846186041</v>
      </c>
      <c r="I142" s="30">
        <f t="shared" si="47"/>
        <v>-31.652558372202478</v>
      </c>
      <c r="J142" s="30">
        <f t="shared" si="47"/>
        <v>-4.602468701429863</v>
      </c>
      <c r="K142" s="30">
        <f t="shared" si="47"/>
        <v>-100</v>
      </c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>
        <f>((AC100/AB100)-1)*100</f>
        <v>-19.01469207858818</v>
      </c>
    </row>
    <row r="143" spans="1:29" ht="15" customHeight="1">
      <c r="A143" s="18" t="s">
        <v>13</v>
      </c>
      <c r="B143" s="37"/>
      <c r="C143" s="30">
        <f>((C101/B101)-1)*100</f>
        <v>42.48886829503855</v>
      </c>
      <c r="D143" s="30">
        <f>((D101/C101)-1)*100</f>
        <v>368.3116339382633</v>
      </c>
      <c r="E143" s="30">
        <f>((E101/D101)-1)*100</f>
        <v>24.55051070307668</v>
      </c>
      <c r="F143" s="30">
        <f>((F101/E101)-1)*100</f>
        <v>191.84755659096265</v>
      </c>
      <c r="G143" s="30">
        <f>((G101/F101)-1)*100</f>
        <v>-100</v>
      </c>
      <c r="H143" s="30"/>
      <c r="I143" s="30"/>
      <c r="J143" s="30"/>
      <c r="K143" s="30"/>
      <c r="L143" s="30"/>
      <c r="M143" s="30"/>
      <c r="N143" s="30">
        <f>((N101/M101)-1)*100</f>
        <v>-100</v>
      </c>
      <c r="O143" s="30"/>
      <c r="P143" s="30">
        <f>((P101/O101)-1)*100</f>
        <v>-11.88460931008024</v>
      </c>
      <c r="Q143" s="30">
        <f>((Q101/P101)-1)*100</f>
        <v>-11.31147770923352</v>
      </c>
      <c r="R143" s="30">
        <f>((R101/Q101)-1)*100</f>
        <v>-100</v>
      </c>
      <c r="S143" s="30"/>
      <c r="T143" s="30">
        <f>((T101/S101)-1)*100</f>
        <v>1.0752522974485812</v>
      </c>
      <c r="U143" s="30">
        <f>((U101/T101)-1)*100</f>
        <v>-100</v>
      </c>
      <c r="V143" s="30"/>
      <c r="W143" s="30"/>
      <c r="X143" s="30"/>
      <c r="Y143" s="30"/>
      <c r="Z143" s="30"/>
      <c r="AA143" s="30"/>
      <c r="AB143" s="30"/>
      <c r="AC143" s="30"/>
    </row>
    <row r="144" spans="1:29" ht="15" customHeight="1">
      <c r="A144" s="2"/>
      <c r="B144" s="37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41"/>
      <c r="AC144" s="41"/>
    </row>
    <row r="145" spans="1:29" s="12" customFormat="1" ht="15" customHeight="1">
      <c r="A145" s="9" t="s">
        <v>18</v>
      </c>
      <c r="B145" s="39"/>
      <c r="C145" s="29">
        <f aca="true" t="shared" si="48" ref="C145:N146">((C103/B103)-1)*100</f>
        <v>45.03042788708203</v>
      </c>
      <c r="D145" s="29">
        <f t="shared" si="48"/>
        <v>-8.68259573539415</v>
      </c>
      <c r="E145" s="29">
        <f t="shared" si="48"/>
        <v>-7.437409979442478</v>
      </c>
      <c r="F145" s="29">
        <f t="shared" si="48"/>
        <v>60.15150209837472</v>
      </c>
      <c r="G145" s="29">
        <f t="shared" si="48"/>
        <v>-23.662207219792066</v>
      </c>
      <c r="H145" s="29">
        <f t="shared" si="48"/>
        <v>-20.509994178440884</v>
      </c>
      <c r="I145" s="29">
        <f t="shared" si="48"/>
        <v>-3.5374364949383064</v>
      </c>
      <c r="J145" s="29">
        <f t="shared" si="48"/>
        <v>24.76335434949295</v>
      </c>
      <c r="K145" s="29">
        <f t="shared" si="48"/>
        <v>-14.779673347705224</v>
      </c>
      <c r="L145" s="29">
        <f t="shared" si="48"/>
        <v>2.6110139391884335</v>
      </c>
      <c r="M145" s="29">
        <f t="shared" si="48"/>
        <v>17.154930021290447</v>
      </c>
      <c r="N145" s="29">
        <f t="shared" si="48"/>
        <v>-24.8220718002799</v>
      </c>
      <c r="O145" s="29">
        <f aca="true" t="shared" si="49" ref="O145:AC145">((O103/N103)-1)*100</f>
        <v>26.708765066842343</v>
      </c>
      <c r="P145" s="29">
        <f t="shared" si="49"/>
        <v>25.776349966815303</v>
      </c>
      <c r="Q145" s="29">
        <f t="shared" si="49"/>
        <v>-16.578035080840337</v>
      </c>
      <c r="R145" s="29">
        <f t="shared" si="49"/>
        <v>7.342874263311505</v>
      </c>
      <c r="S145" s="29">
        <f t="shared" si="49"/>
        <v>14.438714928802355</v>
      </c>
      <c r="T145" s="29">
        <f t="shared" si="49"/>
        <v>31.426834117546743</v>
      </c>
      <c r="U145" s="29">
        <f t="shared" si="49"/>
        <v>1.9061555849974265</v>
      </c>
      <c r="V145" s="29">
        <f t="shared" si="49"/>
        <v>8.791888394327763</v>
      </c>
      <c r="W145" s="29">
        <f t="shared" si="49"/>
        <v>6.632515420804874</v>
      </c>
      <c r="X145" s="29">
        <f t="shared" si="49"/>
        <v>0.8242519143493832</v>
      </c>
      <c r="Y145" s="29">
        <f t="shared" si="49"/>
        <v>6.252036701886099</v>
      </c>
      <c r="Z145" s="29">
        <f t="shared" si="49"/>
        <v>5.158356347491222</v>
      </c>
      <c r="AA145" s="29">
        <f t="shared" si="49"/>
        <v>18.806598869515433</v>
      </c>
      <c r="AB145" s="29">
        <f t="shared" si="49"/>
        <v>3.688732288086416</v>
      </c>
      <c r="AC145" s="29">
        <f t="shared" si="49"/>
        <v>-3.227189966330646</v>
      </c>
    </row>
    <row r="146" spans="1:29" ht="15" customHeight="1">
      <c r="A146" s="18" t="s">
        <v>31</v>
      </c>
      <c r="B146" s="37"/>
      <c r="C146" s="30">
        <f t="shared" si="48"/>
        <v>74.52515752757647</v>
      </c>
      <c r="D146" s="30">
        <f t="shared" si="48"/>
        <v>4.482657646937915</v>
      </c>
      <c r="E146" s="30">
        <f t="shared" si="48"/>
        <v>33.737076268903586</v>
      </c>
      <c r="F146" s="30">
        <f t="shared" si="48"/>
        <v>-15.218103553093275</v>
      </c>
      <c r="G146" s="30">
        <f t="shared" si="48"/>
        <v>8.372118825672615</v>
      </c>
      <c r="H146" s="30">
        <f t="shared" si="48"/>
        <v>7.781754981575029</v>
      </c>
      <c r="I146" s="30">
        <f t="shared" si="48"/>
        <v>-22.609965664386422</v>
      </c>
      <c r="J146" s="30">
        <f t="shared" si="48"/>
        <v>56.09012180459547</v>
      </c>
      <c r="K146" s="30">
        <f t="shared" si="48"/>
        <v>-40.47943848754705</v>
      </c>
      <c r="L146" s="30">
        <f t="shared" si="48"/>
        <v>9.708406433292293</v>
      </c>
      <c r="M146" s="30">
        <f t="shared" si="48"/>
        <v>-14.664783487112508</v>
      </c>
      <c r="N146" s="30">
        <f t="shared" si="48"/>
        <v>-7.265510262503305</v>
      </c>
      <c r="O146" s="30">
        <f aca="true" t="shared" si="50" ref="O146:AC146">((O104/N104)-1)*100</f>
        <v>-8.328103048950963</v>
      </c>
      <c r="P146" s="30">
        <f t="shared" si="50"/>
        <v>7.692747452291204</v>
      </c>
      <c r="Q146" s="30">
        <f t="shared" si="50"/>
        <v>-7.885680008700002</v>
      </c>
      <c r="R146" s="30">
        <f t="shared" si="50"/>
        <v>286.75240150780013</v>
      </c>
      <c r="S146" s="30">
        <f t="shared" si="50"/>
        <v>12.991574131502691</v>
      </c>
      <c r="T146" s="30">
        <f t="shared" si="50"/>
        <v>-31.76885540255745</v>
      </c>
      <c r="U146" s="30">
        <f t="shared" si="50"/>
        <v>-50.93058393973984</v>
      </c>
      <c r="V146" s="30">
        <f t="shared" si="50"/>
        <v>22.029742705941423</v>
      </c>
      <c r="W146" s="30">
        <f t="shared" si="50"/>
        <v>91.74721477245076</v>
      </c>
      <c r="X146" s="30">
        <f t="shared" si="50"/>
        <v>67.8731076017529</v>
      </c>
      <c r="Y146" s="30">
        <f t="shared" si="50"/>
        <v>6.678247491949518</v>
      </c>
      <c r="Z146" s="30">
        <f t="shared" si="50"/>
        <v>-2.0708656261151814</v>
      </c>
      <c r="AA146" s="30">
        <f t="shared" si="50"/>
        <v>7.978949109105704</v>
      </c>
      <c r="AB146" s="30">
        <f t="shared" si="50"/>
        <v>8.665066118167752</v>
      </c>
      <c r="AC146" s="30">
        <f t="shared" si="50"/>
        <v>-4.308855504078224</v>
      </c>
    </row>
    <row r="147" spans="1:29" ht="15" customHeight="1">
      <c r="A147" s="21" t="s">
        <v>23</v>
      </c>
      <c r="B147" s="3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f aca="true" t="shared" si="51" ref="Y147:AC155">((Y105/X105)-1)*100</f>
        <v>2.3365767431982265</v>
      </c>
      <c r="Z147" s="30">
        <f t="shared" si="51"/>
        <v>-1.7009884861875157</v>
      </c>
      <c r="AA147" s="30">
        <f t="shared" si="51"/>
        <v>6.674288952628427</v>
      </c>
      <c r="AB147" s="30">
        <f t="shared" si="51"/>
        <v>6.253234198343005</v>
      </c>
      <c r="AC147" s="30">
        <f t="shared" si="51"/>
        <v>1.636324053566951</v>
      </c>
    </row>
    <row r="148" spans="1:29" ht="15" customHeight="1">
      <c r="A148" s="21" t="s">
        <v>24</v>
      </c>
      <c r="B148" s="37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f t="shared" si="51"/>
        <v>30.877338658903565</v>
      </c>
      <c r="Z148" s="30">
        <f t="shared" si="51"/>
        <v>-8.150569594025558</v>
      </c>
      <c r="AA148" s="30">
        <f t="shared" si="51"/>
        <v>11.790423567009123</v>
      </c>
      <c r="AB148" s="30">
        <f t="shared" si="51"/>
        <v>20.468299794301448</v>
      </c>
      <c r="AC148" s="30">
        <f t="shared" si="51"/>
        <v>-26.032940129893568</v>
      </c>
    </row>
    <row r="149" spans="1:29" ht="15" customHeight="1">
      <c r="A149" s="21" t="s">
        <v>25</v>
      </c>
      <c r="B149" s="37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f t="shared" si="51"/>
        <v>43.81537667976425</v>
      </c>
      <c r="Z149" s="30">
        <f t="shared" si="51"/>
        <v>-1.8297334525072206</v>
      </c>
      <c r="AA149" s="30">
        <f t="shared" si="51"/>
        <v>17.11716956626741</v>
      </c>
      <c r="AB149" s="30">
        <f t="shared" si="51"/>
        <v>21.521137462493378</v>
      </c>
      <c r="AC149" s="30">
        <f t="shared" si="51"/>
        <v>-33.962465921572935</v>
      </c>
    </row>
    <row r="150" spans="1:29" ht="15" customHeight="1">
      <c r="A150" s="18" t="s">
        <v>14</v>
      </c>
      <c r="B150" s="37"/>
      <c r="C150" s="30">
        <f aca="true" t="shared" si="52" ref="C150:X150">((C108/B108)-1)*100</f>
        <v>38.166172290582345</v>
      </c>
      <c r="D150" s="30">
        <f t="shared" si="52"/>
        <v>-18.50254054619559</v>
      </c>
      <c r="E150" s="30">
        <f t="shared" si="52"/>
        <v>-50.88819320297022</v>
      </c>
      <c r="F150" s="30">
        <f t="shared" si="52"/>
        <v>42.11610016412794</v>
      </c>
      <c r="G150" s="30">
        <f t="shared" si="52"/>
        <v>11.796338896026203</v>
      </c>
      <c r="H150" s="30">
        <f t="shared" si="52"/>
        <v>-32.11880439007152</v>
      </c>
      <c r="I150" s="30">
        <f t="shared" si="52"/>
        <v>42.65091745595748</v>
      </c>
      <c r="J150" s="30">
        <f t="shared" si="52"/>
        <v>1.719465106118867</v>
      </c>
      <c r="K150" s="30">
        <f t="shared" si="52"/>
        <v>-6.323138290511543</v>
      </c>
      <c r="L150" s="30">
        <f t="shared" si="52"/>
        <v>10.48201157796045</v>
      </c>
      <c r="M150" s="30">
        <f t="shared" si="52"/>
        <v>19.74990974862678</v>
      </c>
      <c r="N150" s="30">
        <f t="shared" si="52"/>
        <v>-33.129882907394304</v>
      </c>
      <c r="O150" s="30">
        <f t="shared" si="52"/>
        <v>3.5536369217606945</v>
      </c>
      <c r="P150" s="30">
        <f t="shared" si="52"/>
        <v>85.60943746266693</v>
      </c>
      <c r="Q150" s="30">
        <f t="shared" si="52"/>
        <v>-17.73713698853414</v>
      </c>
      <c r="R150" s="30">
        <f t="shared" si="52"/>
        <v>-79.07048974662385</v>
      </c>
      <c r="S150" s="30">
        <f t="shared" si="52"/>
        <v>-1.4741511122499662</v>
      </c>
      <c r="T150" s="30">
        <f t="shared" si="52"/>
        <v>-30.602502654295815</v>
      </c>
      <c r="U150" s="30">
        <f t="shared" si="52"/>
        <v>345.03012793718534</v>
      </c>
      <c r="V150" s="30">
        <f t="shared" si="52"/>
        <v>25.780185595300132</v>
      </c>
      <c r="W150" s="30">
        <f t="shared" si="52"/>
        <v>-71.01331382340412</v>
      </c>
      <c r="X150" s="30">
        <f t="shared" si="52"/>
        <v>-46.587592254660635</v>
      </c>
      <c r="Y150" s="30">
        <f t="shared" si="51"/>
        <v>49.26150242137559</v>
      </c>
      <c r="Z150" s="30">
        <f t="shared" si="51"/>
        <v>-15.422283073212562</v>
      </c>
      <c r="AA150" s="30">
        <f t="shared" si="51"/>
        <v>21.997609536082674</v>
      </c>
      <c r="AB150" s="30">
        <f t="shared" si="51"/>
        <v>49.76060402949602</v>
      </c>
      <c r="AC150" s="30">
        <f t="shared" si="51"/>
        <v>-55.722869307495436</v>
      </c>
    </row>
    <row r="151" spans="1:29" ht="15" customHeight="1">
      <c r="A151" s="22" t="s">
        <v>26</v>
      </c>
      <c r="B151" s="37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f t="shared" si="51"/>
        <v>86.18715788263789</v>
      </c>
      <c r="Z151" s="30">
        <f t="shared" si="51"/>
        <v>-15.275496537419563</v>
      </c>
      <c r="AA151" s="30">
        <f t="shared" si="51"/>
        <v>28.52797982662516</v>
      </c>
      <c r="AB151" s="30">
        <f t="shared" si="51"/>
        <v>62.40285641724401</v>
      </c>
      <c r="AC151" s="30">
        <f t="shared" si="51"/>
        <v>-62.388213967080254</v>
      </c>
    </row>
    <row r="152" spans="1:29" ht="15" customHeight="1">
      <c r="A152" s="22" t="s">
        <v>27</v>
      </c>
      <c r="B152" s="37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>
        <f t="shared" si="51"/>
        <v>-12.86513653933209</v>
      </c>
      <c r="Z152" s="30">
        <f t="shared" si="51"/>
        <v>-15.94999102028033</v>
      </c>
      <c r="AA152" s="30">
        <f t="shared" si="51"/>
        <v>-1.6679343098768618</v>
      </c>
      <c r="AB152" s="30">
        <f t="shared" si="51"/>
        <v>-10.122686531670034</v>
      </c>
      <c r="AC152" s="30">
        <f t="shared" si="51"/>
        <v>1.3260461875157947</v>
      </c>
    </row>
    <row r="153" spans="1:29" ht="15" customHeight="1">
      <c r="A153" s="18" t="s">
        <v>15</v>
      </c>
      <c r="B153" s="37"/>
      <c r="C153" s="30">
        <f aca="true" t="shared" si="53" ref="C153:X153">((C111/B111)-1)*100</f>
        <v>14.626803542720346</v>
      </c>
      <c r="D153" s="30">
        <f t="shared" si="53"/>
        <v>-9.047182103280027</v>
      </c>
      <c r="E153" s="30">
        <f t="shared" si="53"/>
        <v>-21.955848358704554</v>
      </c>
      <c r="F153" s="30">
        <f t="shared" si="53"/>
        <v>236.4929979689167</v>
      </c>
      <c r="G153" s="30">
        <f t="shared" si="53"/>
        <v>-40.6517057393784</v>
      </c>
      <c r="H153" s="30">
        <f t="shared" si="53"/>
        <v>-24.246960065465085</v>
      </c>
      <c r="I153" s="30">
        <f t="shared" si="53"/>
        <v>-17.570030311402142</v>
      </c>
      <c r="J153" s="30">
        <f t="shared" si="53"/>
        <v>24.33904226341317</v>
      </c>
      <c r="K153" s="30">
        <f t="shared" si="53"/>
        <v>-7.916719641745862</v>
      </c>
      <c r="L153" s="30">
        <f t="shared" si="53"/>
        <v>1.1796425978065628</v>
      </c>
      <c r="M153" s="30">
        <f t="shared" si="53"/>
        <v>107.38781699195185</v>
      </c>
      <c r="N153" s="30">
        <f t="shared" si="53"/>
        <v>-28.027576424296143</v>
      </c>
      <c r="O153" s="30">
        <f t="shared" si="53"/>
        <v>3.8240584123159893</v>
      </c>
      <c r="P153" s="30">
        <f t="shared" si="53"/>
        <v>18.85828346411249</v>
      </c>
      <c r="Q153" s="30">
        <f t="shared" si="53"/>
        <v>-31.722694151912435</v>
      </c>
      <c r="R153" s="30">
        <f t="shared" si="53"/>
        <v>22.654608582844517</v>
      </c>
      <c r="S153" s="30">
        <f t="shared" si="53"/>
        <v>14.996099601935509</v>
      </c>
      <c r="T153" s="30">
        <f t="shared" si="53"/>
        <v>167.5624058624234</v>
      </c>
      <c r="U153" s="30">
        <f t="shared" si="53"/>
        <v>16.304656025156426</v>
      </c>
      <c r="V153" s="30">
        <f t="shared" si="53"/>
        <v>8.907287860986424</v>
      </c>
      <c r="W153" s="30">
        <f t="shared" si="53"/>
        <v>1.7998316263429404</v>
      </c>
      <c r="X153" s="30">
        <f t="shared" si="53"/>
        <v>-37.22130548062081</v>
      </c>
      <c r="Y153" s="30">
        <f t="shared" si="51"/>
        <v>7.458388686740358</v>
      </c>
      <c r="Z153" s="30">
        <f t="shared" si="51"/>
        <v>9.12933705432122</v>
      </c>
      <c r="AA153" s="30">
        <f t="shared" si="51"/>
        <v>28.916428152223904</v>
      </c>
      <c r="AB153" s="30">
        <f t="shared" si="51"/>
        <v>16.4533343524927</v>
      </c>
      <c r="AC153" s="30">
        <f t="shared" si="51"/>
        <v>-3.3297245097679062</v>
      </c>
    </row>
    <row r="154" spans="1:29" ht="15" customHeight="1">
      <c r="A154" s="21" t="s">
        <v>28</v>
      </c>
      <c r="B154" s="37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f t="shared" si="51"/>
        <v>6.194790618865564</v>
      </c>
      <c r="Z154" s="30">
        <f t="shared" si="51"/>
        <v>-11.374483301454475</v>
      </c>
      <c r="AA154" s="30">
        <f t="shared" si="51"/>
        <v>47.5857770319184</v>
      </c>
      <c r="AB154" s="30">
        <f t="shared" si="51"/>
        <v>24.742965609104296</v>
      </c>
      <c r="AC154" s="30">
        <f t="shared" si="51"/>
        <v>-2.986806301754852</v>
      </c>
    </row>
    <row r="155" spans="1:29" ht="15" customHeight="1">
      <c r="A155" s="21" t="s">
        <v>29</v>
      </c>
      <c r="B155" s="37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f t="shared" si="51"/>
        <v>10.155664064913816</v>
      </c>
      <c r="Z155" s="30">
        <f t="shared" si="51"/>
        <v>51.32302658942189</v>
      </c>
      <c r="AA155" s="30">
        <f t="shared" si="51"/>
        <v>6.415747924625004</v>
      </c>
      <c r="AB155" s="30">
        <f t="shared" si="51"/>
        <v>2.597257196799263</v>
      </c>
      <c r="AC155" s="30">
        <f t="shared" si="51"/>
        <v>-4.026633296313276</v>
      </c>
    </row>
    <row r="156" spans="1:29" ht="15" customHeight="1">
      <c r="A156" s="18" t="s">
        <v>16</v>
      </c>
      <c r="B156" s="37"/>
      <c r="C156" s="30">
        <f aca="true" t="shared" si="54" ref="C156:AA157">((C114/B114)-1)*100</f>
        <v>-10.423664668323717</v>
      </c>
      <c r="D156" s="30">
        <f t="shared" si="54"/>
        <v>-88.53861564958616</v>
      </c>
      <c r="E156" s="30">
        <f t="shared" si="54"/>
        <v>87.87185958282984</v>
      </c>
      <c r="F156" s="30">
        <f t="shared" si="54"/>
        <v>-100</v>
      </c>
      <c r="G156" s="30"/>
      <c r="H156" s="30">
        <f t="shared" si="54"/>
        <v>-100</v>
      </c>
      <c r="I156" s="30"/>
      <c r="J156" s="30"/>
      <c r="K156" s="30"/>
      <c r="L156" s="30"/>
      <c r="M156" s="30"/>
      <c r="N156" s="30"/>
      <c r="O156" s="30"/>
      <c r="P156" s="30">
        <f t="shared" si="54"/>
        <v>-39.582836538821596</v>
      </c>
      <c r="Q156" s="30">
        <f t="shared" si="54"/>
        <v>57.44042438130739</v>
      </c>
      <c r="R156" s="30">
        <f t="shared" si="54"/>
        <v>-22.02165088219853</v>
      </c>
      <c r="S156" s="30">
        <f t="shared" si="54"/>
        <v>-23.33524427957372</v>
      </c>
      <c r="T156" s="30">
        <f t="shared" si="54"/>
        <v>185.32394902485754</v>
      </c>
      <c r="U156" s="30">
        <f t="shared" si="54"/>
        <v>-84.69827705641164</v>
      </c>
      <c r="V156" s="30">
        <f t="shared" si="54"/>
        <v>-19.382400972469625</v>
      </c>
      <c r="W156" s="30">
        <f t="shared" si="54"/>
        <v>-23.675616852991666</v>
      </c>
      <c r="X156" s="30">
        <f t="shared" si="54"/>
        <v>-25.251273120564477</v>
      </c>
      <c r="Y156" s="30">
        <f t="shared" si="54"/>
        <v>51.91814729386741</v>
      </c>
      <c r="Z156" s="30">
        <f t="shared" si="54"/>
        <v>-7.1671804759737</v>
      </c>
      <c r="AA156" s="30">
        <f t="shared" si="54"/>
        <v>-23.378489897072164</v>
      </c>
      <c r="AB156" s="30">
        <f>((AB114/AA114)-1)*100</f>
        <v>-31.211528683502287</v>
      </c>
      <c r="AC156" s="30">
        <f>((AC114/AB114)-1)*100</f>
        <v>-16.503775039442246</v>
      </c>
    </row>
    <row r="157" spans="1:29" ht="15" customHeight="1">
      <c r="A157" s="18" t="s">
        <v>13</v>
      </c>
      <c r="B157" s="37"/>
      <c r="C157" s="40" t="s">
        <v>45</v>
      </c>
      <c r="D157" s="30">
        <f t="shared" si="54"/>
        <v>42.94447306092406</v>
      </c>
      <c r="E157" s="30">
        <f t="shared" si="54"/>
        <v>149.7068495872573</v>
      </c>
      <c r="F157" s="30">
        <f t="shared" si="54"/>
        <v>-100</v>
      </c>
      <c r="G157" s="30"/>
      <c r="H157" s="30">
        <f t="shared" si="54"/>
        <v>94.95291580346772</v>
      </c>
      <c r="I157" s="30">
        <f t="shared" si="54"/>
        <v>-30.199896685372263</v>
      </c>
      <c r="J157" s="30">
        <f t="shared" si="54"/>
        <v>38.404912986787295</v>
      </c>
      <c r="K157" s="30">
        <f t="shared" si="54"/>
        <v>31.277887888447943</v>
      </c>
      <c r="L157" s="30">
        <f t="shared" si="54"/>
        <v>-26.300080485494547</v>
      </c>
      <c r="M157" s="30">
        <f t="shared" si="54"/>
        <v>-100</v>
      </c>
      <c r="N157" s="30"/>
      <c r="O157" s="30">
        <f t="shared" si="54"/>
        <v>447.42153698555364</v>
      </c>
      <c r="P157" s="30">
        <f t="shared" si="54"/>
        <v>12.849222435914776</v>
      </c>
      <c r="Q157" s="30">
        <f t="shared" si="54"/>
        <v>-26.089758194155234</v>
      </c>
      <c r="R157" s="30">
        <f t="shared" si="54"/>
        <v>-66.19935540117396</v>
      </c>
      <c r="S157" s="30">
        <f t="shared" si="54"/>
        <v>202.31758582801916</v>
      </c>
      <c r="T157" s="30">
        <f t="shared" si="54"/>
        <v>-0.3776426785692455</v>
      </c>
      <c r="U157" s="30">
        <f t="shared" si="54"/>
        <v>3.726484765785276</v>
      </c>
      <c r="V157" s="30">
        <f t="shared" si="54"/>
        <v>-100</v>
      </c>
      <c r="W157" s="30"/>
      <c r="X157" s="30">
        <f t="shared" si="54"/>
        <v>66.59509683489739</v>
      </c>
      <c r="Y157" s="30">
        <f t="shared" si="54"/>
        <v>-48.59762120139456</v>
      </c>
      <c r="Z157" s="30">
        <f t="shared" si="54"/>
        <v>175.88219866630408</v>
      </c>
      <c r="AA157" s="30">
        <f t="shared" si="54"/>
        <v>-9.779574807743218</v>
      </c>
      <c r="AB157" s="30">
        <f>((AB115/AA115)-1)*100</f>
        <v>-84.24438609274387</v>
      </c>
      <c r="AC157" s="30">
        <f>((AC115/AB115)-1)*100</f>
        <v>98.60535200242478</v>
      </c>
    </row>
    <row r="158" spans="1:29" ht="15" customHeight="1">
      <c r="A158" s="18" t="s">
        <v>10</v>
      </c>
      <c r="B158" s="37"/>
      <c r="C158" s="30"/>
      <c r="D158" s="30"/>
      <c r="E158" s="30"/>
      <c r="F158" s="30"/>
      <c r="G158" s="30">
        <f>((G116/F116)-1)*100</f>
        <v>-100</v>
      </c>
      <c r="H158" s="30"/>
      <c r="I158" s="30"/>
      <c r="J158" s="30"/>
      <c r="K158" s="30"/>
      <c r="L158" s="30"/>
      <c r="M158" s="30"/>
      <c r="N158" s="30"/>
      <c r="O158" s="30"/>
      <c r="P158" s="30">
        <f>((P116/O116)-1)*100</f>
        <v>-87.50230294642787</v>
      </c>
      <c r="Q158" s="30">
        <f>((Q116/P116)-1)*100</f>
        <v>262.60144940666373</v>
      </c>
      <c r="R158" s="30">
        <f>((R116/Q116)-1)*100</f>
        <v>-100</v>
      </c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</row>
    <row r="159" spans="1:30" ht="15" customHeight="1">
      <c r="A159" s="18" t="s">
        <v>21</v>
      </c>
      <c r="B159" s="37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>
        <f>((Y117/X117)-1)*100</f>
        <v>76.13283116493554</v>
      </c>
      <c r="Z159" s="30">
        <f>((Z117/Y117)-1)*100</f>
        <v>-63.57573570812121</v>
      </c>
      <c r="AA159" s="30">
        <f>((AA117/Z117)-1)*100</f>
        <v>217.4790045172793</v>
      </c>
      <c r="AB159" s="30">
        <f>((AB117/AA117)-1)*100</f>
        <v>-35.7023928331966</v>
      </c>
      <c r="AC159" s="30">
        <f>((AC117/AB117)-1)*100</f>
        <v>54.120935387778914</v>
      </c>
      <c r="AD159" s="1" t="s">
        <v>34</v>
      </c>
    </row>
    <row r="160" spans="1:28" ht="15" customHeight="1">
      <c r="A160" s="18" t="s">
        <v>22</v>
      </c>
      <c r="B160" s="37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9" ht="15" customHeight="1">
      <c r="A161" s="23"/>
      <c r="B161" s="23"/>
      <c r="C161" s="32"/>
      <c r="D161" s="32"/>
      <c r="E161" s="32"/>
      <c r="F161" s="32"/>
      <c r="G161" s="32"/>
      <c r="H161" s="32"/>
      <c r="I161" s="32"/>
      <c r="J161" s="32"/>
      <c r="K161" s="3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32"/>
      <c r="Y161" s="32"/>
      <c r="Z161" s="32"/>
      <c r="AA161" s="32"/>
      <c r="AB161" s="32"/>
      <c r="AC161" s="32"/>
    </row>
    <row r="162" s="7" customFormat="1" ht="15" customHeight="1">
      <c r="A162" s="28" t="s">
        <v>30</v>
      </c>
    </row>
    <row r="163" spans="1:29" ht="15" customHeight="1">
      <c r="A163" s="28" t="s">
        <v>43</v>
      </c>
      <c r="AC163" s="1" t="s">
        <v>34</v>
      </c>
    </row>
    <row r="164" ht="15" customHeight="1">
      <c r="A164" s="28" t="s">
        <v>39</v>
      </c>
    </row>
    <row r="165" ht="15" customHeight="1"/>
    <row r="166" spans="1:29" s="44" customFormat="1" ht="15" customHeight="1" hidden="1">
      <c r="A166" s="43" t="str">
        <f>'[2]PIB EST'!A34</f>
        <v>Tabasco</v>
      </c>
      <c r="B166" s="43">
        <v>169836.4</v>
      </c>
      <c r="C166" s="43">
        <v>254729.34412866383</v>
      </c>
      <c r="D166" s="43">
        <v>382056.1361417178</v>
      </c>
      <c r="E166" s="43">
        <v>573027.3897686908</v>
      </c>
      <c r="F166" s="43">
        <v>859455.871435916</v>
      </c>
      <c r="G166" s="43">
        <v>1289056</v>
      </c>
      <c r="H166" s="43">
        <v>2292503.7430238714</v>
      </c>
      <c r="I166" s="43">
        <v>4077071.447461135</v>
      </c>
      <c r="J166" s="43">
        <v>7250811.100433501</v>
      </c>
      <c r="K166" s="43">
        <v>8369542.136477818</v>
      </c>
      <c r="L166" s="43">
        <v>9660882.70732769</v>
      </c>
      <c r="M166" s="43">
        <v>11151464.818841415</v>
      </c>
      <c r="N166" s="43">
        <v>12872029.54151752</v>
      </c>
      <c r="O166" s="43">
        <f>'[3]Hoja1'!B38</f>
        <v>14858061</v>
      </c>
      <c r="P166" s="43">
        <f>'[3]Hoja1'!C38</f>
        <v>16472843</v>
      </c>
      <c r="Q166" s="43">
        <f>'[3]Hoja1'!D38</f>
        <v>21723353</v>
      </c>
      <c r="R166" s="43">
        <f>'[3]Hoja1'!E38</f>
        <v>28983588</v>
      </c>
      <c r="S166" s="43">
        <f>'[3]Hoja1'!F38</f>
        <v>35774752</v>
      </c>
      <c r="T166" s="43">
        <f>'[3]Hoja1'!G38</f>
        <v>42030856</v>
      </c>
      <c r="U166" s="43">
        <f>'[3]Hoja1'!H38</f>
        <v>51198668</v>
      </c>
      <c r="V166" s="43">
        <f>'[3]Hoja1'!I38</f>
        <v>60267752</v>
      </c>
      <c r="W166" s="43">
        <f>'[3]Hoja1'!J38</f>
        <v>65734140</v>
      </c>
      <c r="X166" s="43">
        <f>'[3]Hoja1'!K38</f>
        <v>70210428</v>
      </c>
      <c r="Y166" s="43">
        <f>'[3]Hoja1'!L38</f>
        <v>77501663</v>
      </c>
      <c r="Z166" s="43">
        <f>'[3]Hoja1'!M38</f>
        <v>86748118</v>
      </c>
      <c r="AA166" s="44">
        <f>'[3]Hoja1'!N38</f>
        <v>94788493</v>
      </c>
      <c r="AB166" s="44">
        <f>'[3]Hoja1'!O38</f>
        <v>104073409</v>
      </c>
      <c r="AC166" s="44">
        <v>325869000</v>
      </c>
    </row>
    <row r="167" spans="1:11" ht="1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29" ht="15" customHeight="1">
      <c r="A168" s="46" t="s">
        <v>36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29" ht="15" customHeight="1">
      <c r="A169" s="47" t="s">
        <v>20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1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5">
        <v>1998</v>
      </c>
      <c r="U171" s="5">
        <v>1999</v>
      </c>
      <c r="V171" s="5">
        <v>2000</v>
      </c>
      <c r="W171" s="5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6">
        <v>2006</v>
      </c>
      <c r="AC171" s="6">
        <v>2007</v>
      </c>
    </row>
    <row r="172" spans="1:26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9" s="12" customFormat="1" ht="15" customHeight="1">
      <c r="A173" s="9" t="s">
        <v>2</v>
      </c>
      <c r="B173" s="29">
        <f aca="true" t="shared" si="55" ref="B173:AC182">B7/B$166*100</f>
        <v>4.559093339237054</v>
      </c>
      <c r="C173" s="29">
        <f t="shared" si="55"/>
        <v>5.569048218031233</v>
      </c>
      <c r="D173" s="29">
        <f t="shared" si="55"/>
        <v>5.503903225415019</v>
      </c>
      <c r="E173" s="29">
        <f t="shared" si="55"/>
        <v>6.327969770282216</v>
      </c>
      <c r="F173" s="29">
        <f t="shared" si="55"/>
        <v>10.77030282489635</v>
      </c>
      <c r="G173" s="29">
        <f t="shared" si="55"/>
        <v>8.70194933346573</v>
      </c>
      <c r="H173" s="29">
        <f t="shared" si="55"/>
        <v>6.598985954127828</v>
      </c>
      <c r="I173" s="29">
        <f t="shared" si="55"/>
        <v>8.649860679277726</v>
      </c>
      <c r="J173" s="29">
        <f t="shared" si="55"/>
        <v>12.195214959428933</v>
      </c>
      <c r="K173" s="29">
        <f t="shared" si="55"/>
        <v>11.414422968686274</v>
      </c>
      <c r="L173" s="29">
        <f t="shared" si="55"/>
        <v>12.997100658800182</v>
      </c>
      <c r="M173" s="29">
        <f t="shared" si="55"/>
        <v>16.291741304966546</v>
      </c>
      <c r="N173" s="29">
        <f t="shared" si="55"/>
        <v>12.188042258136738</v>
      </c>
      <c r="O173" s="29">
        <f t="shared" si="55"/>
        <v>14.670242637986208</v>
      </c>
      <c r="P173" s="29">
        <f t="shared" si="55"/>
        <v>18.050339683319994</v>
      </c>
      <c r="Q173" s="29">
        <f t="shared" si="55"/>
        <v>15.757765083502532</v>
      </c>
      <c r="R173" s="29">
        <f t="shared" si="55"/>
        <v>16.54293705803436</v>
      </c>
      <c r="S173" s="29">
        <f t="shared" si="55"/>
        <v>18.056568959583565</v>
      </c>
      <c r="T173" s="29">
        <f t="shared" si="55"/>
        <v>23.318898582508048</v>
      </c>
      <c r="U173" s="29">
        <f t="shared" si="55"/>
        <v>22.447794649657684</v>
      </c>
      <c r="V173" s="29">
        <f t="shared" si="55"/>
        <v>23.268570880161583</v>
      </c>
      <c r="W173" s="29">
        <f t="shared" si="55"/>
        <v>24.090833973031366</v>
      </c>
      <c r="X173" s="29">
        <f t="shared" si="55"/>
        <v>24.313561409994534</v>
      </c>
      <c r="Y173" s="29">
        <f t="shared" si="55"/>
        <v>25.408463191299525</v>
      </c>
      <c r="Z173" s="29">
        <f t="shared" si="55"/>
        <v>26.037448033166555</v>
      </c>
      <c r="AA173" s="29">
        <f t="shared" si="55"/>
        <v>29.611056712337437</v>
      </c>
      <c r="AB173" s="29">
        <f t="shared" si="55"/>
        <v>29.840691295122273</v>
      </c>
      <c r="AC173" s="29">
        <f t="shared" si="55"/>
        <v>9.636036843025877</v>
      </c>
    </row>
    <row r="174" spans="1:29" ht="15" customHeight="1">
      <c r="A174" s="18" t="s">
        <v>3</v>
      </c>
      <c r="B174" s="30">
        <f t="shared" si="55"/>
        <v>0.17193016338075937</v>
      </c>
      <c r="C174" s="30">
        <f t="shared" si="55"/>
        <v>0.09657309048609075</v>
      </c>
      <c r="D174" s="30">
        <f t="shared" si="55"/>
        <v>0.08297210017389009</v>
      </c>
      <c r="E174" s="30">
        <f t="shared" si="55"/>
        <v>0.059159475803912495</v>
      </c>
      <c r="F174" s="30">
        <f t="shared" si="55"/>
        <v>0.03211334161216205</v>
      </c>
      <c r="G174" s="30">
        <f t="shared" si="55"/>
        <v>0.022962540029292752</v>
      </c>
      <c r="H174" s="30">
        <f t="shared" si="55"/>
        <v>0.017927996900798094</v>
      </c>
      <c r="I174" s="30">
        <f t="shared" si="55"/>
        <v>0.022295415023105628</v>
      </c>
      <c r="J174" s="30">
        <f t="shared" si="55"/>
        <v>0.0286450711683252</v>
      </c>
      <c r="K174" s="30">
        <f t="shared" si="55"/>
        <v>0.03380698673668119</v>
      </c>
      <c r="L174" s="30">
        <f t="shared" si="55"/>
        <v>0.04382052994794117</v>
      </c>
      <c r="M174" s="30">
        <f t="shared" si="55"/>
        <v>0.06091038361636242</v>
      </c>
      <c r="N174" s="30">
        <f t="shared" si="55"/>
        <v>0.06930841769143602</v>
      </c>
      <c r="O174" s="30">
        <f t="shared" si="55"/>
        <v>0.07524669605273529</v>
      </c>
      <c r="P174" s="30">
        <f t="shared" si="55"/>
        <v>0.07452512599069874</v>
      </c>
      <c r="Q174" s="30">
        <f t="shared" si="55"/>
        <v>0.061442121757170724</v>
      </c>
      <c r="R174" s="30">
        <f t="shared" si="55"/>
        <v>0.14351679647116156</v>
      </c>
      <c r="S174" s="30">
        <f t="shared" si="55"/>
        <v>0.13682434192695453</v>
      </c>
      <c r="T174" s="30">
        <f t="shared" si="55"/>
        <v>0.15929676521458425</v>
      </c>
      <c r="U174" s="30">
        <f t="shared" si="55"/>
        <v>0.13422966784995266</v>
      </c>
      <c r="V174" s="30">
        <f t="shared" si="55"/>
        <v>0.13341116157775387</v>
      </c>
      <c r="W174" s="30">
        <f t="shared" si="55"/>
        <v>0.18371063194863432</v>
      </c>
      <c r="X174" s="30">
        <f t="shared" si="55"/>
        <v>0.19555559040318055</v>
      </c>
      <c r="Y174" s="30">
        <f t="shared" si="55"/>
        <v>0.2176799303003343</v>
      </c>
      <c r="Z174" s="30">
        <f t="shared" si="55"/>
        <v>0.20960273628068796</v>
      </c>
      <c r="AA174" s="30">
        <f t="shared" si="55"/>
        <v>0.22399870836642588</v>
      </c>
      <c r="AB174" s="30">
        <f t="shared" si="55"/>
        <v>0.2364421444098175</v>
      </c>
      <c r="AC174" s="30">
        <f t="shared" si="55"/>
        <v>0.07845551433244648</v>
      </c>
    </row>
    <row r="175" spans="1:29" ht="15" customHeight="1">
      <c r="A175" s="18" t="s">
        <v>4</v>
      </c>
      <c r="B175" s="30">
        <f t="shared" si="55"/>
        <v>0.057113787150457736</v>
      </c>
      <c r="C175" s="30">
        <f t="shared" si="55"/>
        <v>0.034546471393398316</v>
      </c>
      <c r="D175" s="30">
        <f t="shared" si="55"/>
        <v>0.03664382972979373</v>
      </c>
      <c r="E175" s="30">
        <f t="shared" si="55"/>
        <v>0.015357032067092331</v>
      </c>
      <c r="F175" s="30">
        <f t="shared" si="55"/>
        <v>0.03990897164120139</v>
      </c>
      <c r="G175" s="30">
        <f t="shared" si="55"/>
        <v>0.023195268475535585</v>
      </c>
      <c r="H175" s="30">
        <f t="shared" si="55"/>
        <v>0.03877856263943919</v>
      </c>
      <c r="I175" s="30">
        <f t="shared" si="55"/>
        <v>0.024699101131207223</v>
      </c>
      <c r="J175" s="30">
        <f t="shared" si="55"/>
        <v>0.027003875468262273</v>
      </c>
      <c r="K175" s="30">
        <f t="shared" si="55"/>
        <v>0.0317399680494104</v>
      </c>
      <c r="L175" s="30">
        <f t="shared" si="55"/>
        <v>0.03559146823500887</v>
      </c>
      <c r="M175" s="30">
        <f t="shared" si="55"/>
        <v>0.09083470346322088</v>
      </c>
      <c r="N175" s="30">
        <f t="shared" si="55"/>
        <v>0.14722930784826155</v>
      </c>
      <c r="O175" s="30">
        <f t="shared" si="55"/>
        <v>0.17492995889571325</v>
      </c>
      <c r="P175" s="30">
        <f t="shared" si="55"/>
        <v>0.1820139304429721</v>
      </c>
      <c r="Q175" s="30">
        <f t="shared" si="55"/>
        <v>0.13900476137362403</v>
      </c>
      <c r="R175" s="30">
        <f t="shared" si="55"/>
        <v>0.2587741690228277</v>
      </c>
      <c r="S175" s="30">
        <f t="shared" si="55"/>
        <v>0.2502335473911881</v>
      </c>
      <c r="T175" s="30">
        <f t="shared" si="55"/>
        <v>0.25216093386249383</v>
      </c>
      <c r="U175" s="30">
        <f t="shared" si="55"/>
        <v>0.23045613999176698</v>
      </c>
      <c r="V175" s="30">
        <f t="shared" si="55"/>
        <v>0.23856216339378317</v>
      </c>
      <c r="W175" s="30">
        <f t="shared" si="55"/>
        <v>0.21103944008395029</v>
      </c>
      <c r="X175" s="30">
        <f t="shared" si="55"/>
        <v>0.27575944701547755</v>
      </c>
      <c r="Y175" s="30">
        <f t="shared" si="55"/>
        <v>0.3517556558754101</v>
      </c>
      <c r="Z175" s="30">
        <f t="shared" si="55"/>
        <v>0.2127584992679611</v>
      </c>
      <c r="AA175" s="30">
        <f t="shared" si="55"/>
        <v>0.22742950454967145</v>
      </c>
      <c r="AB175" s="30">
        <f t="shared" si="55"/>
        <v>0.2299818006345886</v>
      </c>
      <c r="AC175" s="30">
        <f t="shared" si="55"/>
        <v>0.07218965289732991</v>
      </c>
    </row>
    <row r="176" spans="1:29" ht="15" customHeight="1">
      <c r="A176" s="18" t="s">
        <v>5</v>
      </c>
      <c r="B176" s="30">
        <f t="shared" si="55"/>
        <v>0.014131246305267893</v>
      </c>
      <c r="C176" s="30">
        <f t="shared" si="55"/>
        <v>0.02433955939080336</v>
      </c>
      <c r="D176" s="30">
        <f t="shared" si="55"/>
        <v>0.603314482336961</v>
      </c>
      <c r="E176" s="30">
        <f t="shared" si="55"/>
        <v>0.23157706310263093</v>
      </c>
      <c r="F176" s="30">
        <f t="shared" si="55"/>
        <v>0.7783994760339279</v>
      </c>
      <c r="G176" s="30">
        <f t="shared" si="55"/>
        <v>0.49990070252960306</v>
      </c>
      <c r="H176" s="30">
        <f t="shared" si="55"/>
        <v>0.5708169524181116</v>
      </c>
      <c r="I176" s="30">
        <f t="shared" si="55"/>
        <v>0.8968692472330918</v>
      </c>
      <c r="J176" s="30">
        <f t="shared" si="55"/>
        <v>0.7592667804669269</v>
      </c>
      <c r="K176" s="30">
        <f t="shared" si="55"/>
        <v>0.8519043077547086</v>
      </c>
      <c r="L176" s="30">
        <f t="shared" si="55"/>
        <v>0.7836804595772012</v>
      </c>
      <c r="M176" s="30">
        <f t="shared" si="55"/>
        <v>0.4018790421531018</v>
      </c>
      <c r="N176" s="30">
        <f t="shared" si="55"/>
        <v>0.24079652629779366</v>
      </c>
      <c r="O176" s="30">
        <f t="shared" si="55"/>
        <v>0.4562250753984655</v>
      </c>
      <c r="P176" s="30">
        <f t="shared" si="55"/>
        <v>0.2804676217699641</v>
      </c>
      <c r="Q176" s="30">
        <f t="shared" si="55"/>
        <v>0.6450793346680874</v>
      </c>
      <c r="R176" s="30">
        <f t="shared" si="55"/>
        <v>0.2901329193611225</v>
      </c>
      <c r="S176" s="30">
        <f t="shared" si="55"/>
        <v>0.103542643705818</v>
      </c>
      <c r="T176" s="30">
        <f t="shared" si="55"/>
        <v>0.3528577314723259</v>
      </c>
      <c r="U176" s="30">
        <f t="shared" si="55"/>
        <v>0.2708273484771127</v>
      </c>
      <c r="V176" s="30">
        <f t="shared" si="55"/>
        <v>0.17288529527366478</v>
      </c>
      <c r="W176" s="30">
        <f t="shared" si="55"/>
        <v>0.16022093542259777</v>
      </c>
      <c r="X176" s="30">
        <f t="shared" si="55"/>
        <v>0.1639460665301741</v>
      </c>
      <c r="Y176" s="30">
        <f t="shared" si="55"/>
        <v>0.26084302087814554</v>
      </c>
      <c r="Z176" s="30">
        <f t="shared" si="55"/>
        <v>0.3295875721476747</v>
      </c>
      <c r="AA176" s="30">
        <f t="shared" si="55"/>
        <v>0.4060996992535792</v>
      </c>
      <c r="AB176" s="30">
        <f t="shared" si="55"/>
        <v>0.3325301854962779</v>
      </c>
      <c r="AC176" s="30">
        <f t="shared" si="55"/>
        <v>0.01925666448787703</v>
      </c>
    </row>
    <row r="177" spans="1:29" ht="15" customHeight="1">
      <c r="A177" s="18" t="s">
        <v>6</v>
      </c>
      <c r="B177" s="30">
        <f t="shared" si="55"/>
        <v>0.10304033764257839</v>
      </c>
      <c r="C177" s="30">
        <f t="shared" si="55"/>
        <v>0.11502404679847393</v>
      </c>
      <c r="D177" s="30">
        <f t="shared" si="55"/>
        <v>0.2046819632049907</v>
      </c>
      <c r="E177" s="30">
        <f t="shared" si="55"/>
        <v>0.08777939920167548</v>
      </c>
      <c r="F177" s="30">
        <f t="shared" si="55"/>
        <v>0.1285697191356488</v>
      </c>
      <c r="G177" s="30">
        <f t="shared" si="55"/>
        <v>0.20146525829754489</v>
      </c>
      <c r="H177" s="30">
        <f t="shared" si="55"/>
        <v>0.1357031590228294</v>
      </c>
      <c r="I177" s="30">
        <f t="shared" si="55"/>
        <v>0.05278298474116976</v>
      </c>
      <c r="J177" s="30">
        <f t="shared" si="55"/>
        <v>0.3694207396797105</v>
      </c>
      <c r="K177" s="30">
        <f t="shared" si="55"/>
        <v>0.40393476069202655</v>
      </c>
      <c r="L177" s="30">
        <f t="shared" si="55"/>
        <v>0.22037789552968481</v>
      </c>
      <c r="M177" s="30">
        <f t="shared" si="55"/>
        <v>0.2002015014411309</v>
      </c>
      <c r="N177" s="30">
        <f t="shared" si="55"/>
        <v>0.1335640191358133</v>
      </c>
      <c r="O177" s="30">
        <f t="shared" si="55"/>
        <v>0.11642367062566239</v>
      </c>
      <c r="P177" s="30">
        <f t="shared" si="55"/>
        <v>4.201271699123217</v>
      </c>
      <c r="Q177" s="30">
        <f t="shared" si="55"/>
        <v>0.07973802662968282</v>
      </c>
      <c r="R177" s="30">
        <f t="shared" si="55"/>
        <v>0.2280258434531984</v>
      </c>
      <c r="S177" s="30">
        <f t="shared" si="55"/>
        <v>0.2853044124526705</v>
      </c>
      <c r="T177" s="30">
        <f t="shared" si="55"/>
        <v>0.1930740239979885</v>
      </c>
      <c r="U177" s="30">
        <f t="shared" si="55"/>
        <v>0.07865113990856169</v>
      </c>
      <c r="V177" s="30">
        <f t="shared" si="55"/>
        <v>0.10881432577740746</v>
      </c>
      <c r="W177" s="30">
        <f t="shared" si="55"/>
        <v>0.10726388144729664</v>
      </c>
      <c r="X177" s="30">
        <f t="shared" si="55"/>
        <v>0.12626326818574585</v>
      </c>
      <c r="Y177" s="30">
        <f t="shared" si="55"/>
        <v>0.10771277772452445</v>
      </c>
      <c r="Z177" s="30">
        <f t="shared" si="55"/>
        <v>0.16062709625585192</v>
      </c>
      <c r="AA177" s="30">
        <f t="shared" si="55"/>
        <v>0.1550620706671642</v>
      </c>
      <c r="AB177" s="30">
        <f t="shared" si="55"/>
        <v>0.223354075006806</v>
      </c>
      <c r="AC177" s="30">
        <f t="shared" si="55"/>
        <v>0.045267055166339845</v>
      </c>
    </row>
    <row r="178" spans="1:29" ht="15" customHeight="1">
      <c r="A178" s="18" t="s">
        <v>7</v>
      </c>
      <c r="B178" s="30">
        <f t="shared" si="55"/>
        <v>0</v>
      </c>
      <c r="C178" s="30">
        <f t="shared" si="55"/>
        <v>0</v>
      </c>
      <c r="D178" s="30">
        <f t="shared" si="55"/>
        <v>0</v>
      </c>
      <c r="E178" s="30">
        <f t="shared" si="55"/>
        <v>0</v>
      </c>
      <c r="F178" s="30">
        <f t="shared" si="55"/>
        <v>0</v>
      </c>
      <c r="G178" s="30">
        <f t="shared" si="55"/>
        <v>0</v>
      </c>
      <c r="H178" s="30">
        <f t="shared" si="55"/>
        <v>0</v>
      </c>
      <c r="I178" s="30">
        <f t="shared" si="55"/>
        <v>0</v>
      </c>
      <c r="J178" s="30">
        <f t="shared" si="55"/>
        <v>0</v>
      </c>
      <c r="K178" s="30">
        <f t="shared" si="55"/>
        <v>0</v>
      </c>
      <c r="L178" s="30">
        <f t="shared" si="55"/>
        <v>0</v>
      </c>
      <c r="M178" s="30">
        <f t="shared" si="55"/>
        <v>0</v>
      </c>
      <c r="N178" s="30">
        <f t="shared" si="55"/>
        <v>0</v>
      </c>
      <c r="O178" s="30">
        <f t="shared" si="55"/>
        <v>0</v>
      </c>
      <c r="P178" s="30">
        <f t="shared" si="55"/>
        <v>0</v>
      </c>
      <c r="Q178" s="30">
        <f t="shared" si="55"/>
        <v>0</v>
      </c>
      <c r="R178" s="30">
        <f t="shared" si="55"/>
        <v>0</v>
      </c>
      <c r="S178" s="30">
        <f t="shared" si="55"/>
        <v>0</v>
      </c>
      <c r="T178" s="30">
        <f t="shared" si="55"/>
        <v>0</v>
      </c>
      <c r="U178" s="30">
        <f t="shared" si="55"/>
        <v>0</v>
      </c>
      <c r="V178" s="30">
        <f t="shared" si="55"/>
        <v>0</v>
      </c>
      <c r="W178" s="30">
        <f t="shared" si="55"/>
        <v>0</v>
      </c>
      <c r="X178" s="30">
        <f t="shared" si="55"/>
        <v>0</v>
      </c>
      <c r="Y178" s="30">
        <f t="shared" si="55"/>
        <v>0</v>
      </c>
      <c r="Z178" s="30">
        <f t="shared" si="55"/>
        <v>0</v>
      </c>
      <c r="AA178" s="30">
        <f t="shared" si="55"/>
        <v>0</v>
      </c>
      <c r="AB178" s="30">
        <f t="shared" si="55"/>
        <v>0</v>
      </c>
      <c r="AC178" s="30">
        <f t="shared" si="55"/>
        <v>0</v>
      </c>
    </row>
    <row r="179" spans="1:29" ht="15" customHeight="1">
      <c r="A179" s="18" t="s">
        <v>8</v>
      </c>
      <c r="B179" s="30">
        <f t="shared" si="55"/>
        <v>4.148698394454899</v>
      </c>
      <c r="C179" s="30">
        <f t="shared" si="55"/>
        <v>4.976262174803603</v>
      </c>
      <c r="D179" s="30">
        <f t="shared" si="55"/>
        <v>4.282878470490107</v>
      </c>
      <c r="E179" s="30">
        <f t="shared" si="55"/>
        <v>5.290672058841342</v>
      </c>
      <c r="F179" s="30">
        <f t="shared" si="55"/>
        <v>7.861136591820669</v>
      </c>
      <c r="G179" s="30">
        <f t="shared" si="55"/>
        <v>6.9355404264826355</v>
      </c>
      <c r="H179" s="30">
        <f t="shared" si="55"/>
        <v>5.815344921712164</v>
      </c>
      <c r="I179" s="30">
        <f t="shared" si="55"/>
        <v>7.634254243786269</v>
      </c>
      <c r="J179" s="30">
        <f t="shared" si="55"/>
        <v>10.990439399977697</v>
      </c>
      <c r="K179" s="30">
        <f t="shared" si="55"/>
        <v>10.072671554226476</v>
      </c>
      <c r="L179" s="30">
        <f t="shared" si="55"/>
        <v>11.8819002856678</v>
      </c>
      <c r="M179" s="30">
        <f t="shared" si="55"/>
        <v>10.955317708000683</v>
      </c>
      <c r="N179" s="30">
        <f t="shared" si="55"/>
        <v>11.547925641450616</v>
      </c>
      <c r="O179" s="30">
        <f t="shared" si="55"/>
        <v>10.564556842242066</v>
      </c>
      <c r="P179" s="30">
        <f t="shared" si="55"/>
        <v>11.514808093539166</v>
      </c>
      <c r="Q179" s="30">
        <f t="shared" si="55"/>
        <v>9.382503962440788</v>
      </c>
      <c r="R179" s="30">
        <f t="shared" si="55"/>
        <v>11.729160209564116</v>
      </c>
      <c r="S179" s="30">
        <f t="shared" si="55"/>
        <v>11.240787449763454</v>
      </c>
      <c r="T179" s="30">
        <f t="shared" si="55"/>
        <v>14.2034437223929</v>
      </c>
      <c r="U179" s="30">
        <f t="shared" si="55"/>
        <v>13.882229024005078</v>
      </c>
      <c r="V179" s="30">
        <f t="shared" si="55"/>
        <v>14.077435627597326</v>
      </c>
      <c r="W179" s="30">
        <f t="shared" si="55"/>
        <v>14.44901791671725</v>
      </c>
      <c r="X179" s="30">
        <f t="shared" si="55"/>
        <v>14.932787974173864</v>
      </c>
      <c r="Y179" s="30">
        <f t="shared" si="55"/>
        <v>15.11502161702001</v>
      </c>
      <c r="Z179" s="30">
        <f t="shared" si="55"/>
        <v>14.219197238376976</v>
      </c>
      <c r="AA179" s="30">
        <f t="shared" si="55"/>
        <v>15.358137155952042</v>
      </c>
      <c r="AB179" s="30">
        <f t="shared" si="55"/>
        <v>14.79991579789608</v>
      </c>
      <c r="AC179" s="30">
        <f t="shared" si="55"/>
        <v>4.205777659120689</v>
      </c>
    </row>
    <row r="180" spans="1:29" ht="15" customHeight="1">
      <c r="A180" s="18" t="s">
        <v>9</v>
      </c>
      <c r="B180" s="30">
        <f t="shared" si="55"/>
        <v>0.02885129453992195</v>
      </c>
      <c r="C180" s="30">
        <f t="shared" si="55"/>
        <v>0</v>
      </c>
      <c r="D180" s="30">
        <f t="shared" si="55"/>
        <v>0</v>
      </c>
      <c r="E180" s="30">
        <f t="shared" si="55"/>
        <v>0</v>
      </c>
      <c r="F180" s="30">
        <f t="shared" si="55"/>
        <v>0.8185411530491306</v>
      </c>
      <c r="G180" s="30">
        <f t="shared" si="55"/>
        <v>0.9285865005088996</v>
      </c>
      <c r="H180" s="30">
        <f t="shared" si="55"/>
        <v>0</v>
      </c>
      <c r="I180" s="30">
        <f t="shared" si="55"/>
        <v>0</v>
      </c>
      <c r="J180" s="30">
        <f t="shared" si="55"/>
        <v>0</v>
      </c>
      <c r="K180" s="30">
        <f t="shared" si="55"/>
        <v>0</v>
      </c>
      <c r="L180" s="30">
        <f t="shared" si="55"/>
        <v>0</v>
      </c>
      <c r="M180" s="30">
        <f t="shared" si="55"/>
        <v>3.2968888479908</v>
      </c>
      <c r="N180" s="30">
        <f t="shared" si="55"/>
        <v>0</v>
      </c>
      <c r="O180" s="30">
        <f t="shared" si="55"/>
        <v>2.0191080114693296</v>
      </c>
      <c r="P180" s="30">
        <f t="shared" si="55"/>
        <v>0.4888737177911548</v>
      </c>
      <c r="Q180" s="30">
        <f t="shared" si="55"/>
        <v>0.46285810482387324</v>
      </c>
      <c r="R180" s="30">
        <f t="shared" si="55"/>
        <v>0.10350685360280446</v>
      </c>
      <c r="S180" s="30">
        <f t="shared" si="55"/>
        <v>1.1684217964669608</v>
      </c>
      <c r="T180" s="30">
        <f t="shared" si="55"/>
        <v>0</v>
      </c>
      <c r="U180" s="30">
        <f t="shared" si="55"/>
        <v>0</v>
      </c>
      <c r="V180" s="30">
        <f t="shared" si="55"/>
        <v>0.056897245810661724</v>
      </c>
      <c r="W180" s="30">
        <f t="shared" si="55"/>
        <v>0</v>
      </c>
      <c r="X180" s="30">
        <f t="shared" si="55"/>
        <v>0</v>
      </c>
      <c r="Y180" s="30">
        <f t="shared" si="55"/>
        <v>0</v>
      </c>
      <c r="Z180" s="30">
        <f t="shared" si="55"/>
        <v>0</v>
      </c>
      <c r="AA180" s="30">
        <f t="shared" si="55"/>
        <v>0</v>
      </c>
      <c r="AB180" s="30">
        <f t="shared" si="55"/>
        <v>0</v>
      </c>
      <c r="AC180" s="30">
        <f t="shared" si="55"/>
        <v>1.2274871190570444</v>
      </c>
    </row>
    <row r="181" spans="1:29" ht="15" customHeight="1">
      <c r="A181" s="18" t="s">
        <v>10</v>
      </c>
      <c r="B181" s="30">
        <f t="shared" si="55"/>
        <v>0</v>
      </c>
      <c r="C181" s="30">
        <f t="shared" si="55"/>
        <v>0.27990493299423863</v>
      </c>
      <c r="D181" s="30">
        <f t="shared" si="55"/>
        <v>0.07852249227812942</v>
      </c>
      <c r="E181" s="30">
        <f t="shared" si="55"/>
        <v>0.26176759205271016</v>
      </c>
      <c r="F181" s="30">
        <f t="shared" si="55"/>
        <v>0</v>
      </c>
      <c r="G181" s="30">
        <f t="shared" si="55"/>
        <v>0</v>
      </c>
      <c r="H181" s="30">
        <f t="shared" si="55"/>
        <v>0</v>
      </c>
      <c r="I181" s="30">
        <f t="shared" si="55"/>
        <v>0</v>
      </c>
      <c r="J181" s="30">
        <f t="shared" si="55"/>
        <v>0</v>
      </c>
      <c r="K181" s="30">
        <f t="shared" si="55"/>
        <v>0.020365391226972257</v>
      </c>
      <c r="L181" s="30">
        <f t="shared" si="55"/>
        <v>0.03173001984254423</v>
      </c>
      <c r="M181" s="30">
        <f t="shared" si="55"/>
        <v>0.05538644564043649</v>
      </c>
      <c r="N181" s="30">
        <f t="shared" si="55"/>
        <v>0.0492183457128168</v>
      </c>
      <c r="O181" s="30">
        <f t="shared" si="55"/>
        <v>0</v>
      </c>
      <c r="P181" s="30">
        <f t="shared" si="55"/>
        <v>0.2190411211956552</v>
      </c>
      <c r="Q181" s="30">
        <f t="shared" si="55"/>
        <v>0.34117339068236846</v>
      </c>
      <c r="R181" s="30">
        <f t="shared" si="55"/>
        <v>0</v>
      </c>
      <c r="S181" s="30">
        <f t="shared" si="55"/>
        <v>0.13522449855138058</v>
      </c>
      <c r="T181" s="30">
        <f t="shared" si="55"/>
        <v>0</v>
      </c>
      <c r="U181" s="30">
        <f t="shared" si="55"/>
        <v>0</v>
      </c>
      <c r="V181" s="30">
        <f t="shared" si="55"/>
        <v>0</v>
      </c>
      <c r="W181" s="30">
        <f t="shared" si="55"/>
        <v>0</v>
      </c>
      <c r="X181" s="30">
        <f t="shared" si="55"/>
        <v>0</v>
      </c>
      <c r="Y181" s="30">
        <f t="shared" si="55"/>
        <v>0</v>
      </c>
      <c r="Z181" s="30">
        <f t="shared" si="55"/>
        <v>0</v>
      </c>
      <c r="AA181" s="30">
        <f t="shared" si="55"/>
        <v>0</v>
      </c>
      <c r="AB181" s="30">
        <f t="shared" si="55"/>
        <v>0</v>
      </c>
      <c r="AC181" s="30">
        <f t="shared" si="55"/>
        <v>0</v>
      </c>
    </row>
    <row r="182" spans="1:29" ht="15" customHeight="1">
      <c r="A182" s="18" t="s">
        <v>11</v>
      </c>
      <c r="B182" s="30">
        <f t="shared" si="55"/>
        <v>0</v>
      </c>
      <c r="C182" s="30">
        <f t="shared" si="55"/>
        <v>0</v>
      </c>
      <c r="D182" s="30">
        <f t="shared" si="55"/>
        <v>0</v>
      </c>
      <c r="E182" s="30">
        <f aca="true" t="shared" si="56" ref="E182:AC182">E16/E$166*100</f>
        <v>0</v>
      </c>
      <c r="F182" s="30">
        <f t="shared" si="56"/>
        <v>0</v>
      </c>
      <c r="G182" s="30">
        <f t="shared" si="56"/>
        <v>0</v>
      </c>
      <c r="H182" s="30">
        <f t="shared" si="56"/>
        <v>0</v>
      </c>
      <c r="I182" s="30">
        <f t="shared" si="56"/>
        <v>0</v>
      </c>
      <c r="J182" s="30">
        <f t="shared" si="56"/>
        <v>0</v>
      </c>
      <c r="K182" s="30">
        <f t="shared" si="56"/>
        <v>0</v>
      </c>
      <c r="L182" s="30">
        <f t="shared" si="56"/>
        <v>0</v>
      </c>
      <c r="M182" s="30">
        <f t="shared" si="56"/>
        <v>0</v>
      </c>
      <c r="N182" s="30">
        <f t="shared" si="56"/>
        <v>0</v>
      </c>
      <c r="O182" s="30">
        <f t="shared" si="56"/>
        <v>0</v>
      </c>
      <c r="P182" s="30">
        <f t="shared" si="56"/>
        <v>0</v>
      </c>
      <c r="Q182" s="30">
        <f t="shared" si="56"/>
        <v>3.634946962377309</v>
      </c>
      <c r="R182" s="30">
        <f t="shared" si="56"/>
        <v>3.7898202665591296</v>
      </c>
      <c r="S182" s="30">
        <f t="shared" si="56"/>
        <v>3.8938490698691637</v>
      </c>
      <c r="T182" s="30">
        <f t="shared" si="56"/>
        <v>7.321418409846328</v>
      </c>
      <c r="U182" s="30">
        <f t="shared" si="56"/>
        <v>7.85140132942521</v>
      </c>
      <c r="V182" s="30">
        <f t="shared" si="56"/>
        <v>8.480565060730985</v>
      </c>
      <c r="W182" s="30">
        <f t="shared" si="56"/>
        <v>8.979581167411638</v>
      </c>
      <c r="X182" s="30">
        <f t="shared" si="56"/>
        <v>8.619249063686095</v>
      </c>
      <c r="Y182" s="30">
        <f t="shared" si="56"/>
        <v>9.195817169755442</v>
      </c>
      <c r="Z182" s="30">
        <f t="shared" si="56"/>
        <v>10.691815169984437</v>
      </c>
      <c r="AA182" s="30">
        <f t="shared" si="56"/>
        <v>13.024771398148507</v>
      </c>
      <c r="AB182" s="30">
        <f t="shared" si="56"/>
        <v>13.817621367625229</v>
      </c>
      <c r="AC182" s="30">
        <f t="shared" si="56"/>
        <v>3.93332747208234</v>
      </c>
    </row>
    <row r="183" spans="1:29" ht="15" customHeight="1">
      <c r="A183" s="18" t="s">
        <v>12</v>
      </c>
      <c r="B183" s="30">
        <f aca="true" t="shared" si="57" ref="B183:AC184">B17/B$166*100</f>
        <v>0</v>
      </c>
      <c r="C183" s="30">
        <f t="shared" si="57"/>
        <v>0</v>
      </c>
      <c r="D183" s="30">
        <f t="shared" si="57"/>
        <v>0</v>
      </c>
      <c r="E183" s="30">
        <f t="shared" si="57"/>
        <v>0.04921230730590952</v>
      </c>
      <c r="F183" s="30">
        <f t="shared" si="57"/>
        <v>0.0805160594044063</v>
      </c>
      <c r="G183" s="30">
        <f t="shared" si="57"/>
        <v>0.0902986371422188</v>
      </c>
      <c r="H183" s="30">
        <f t="shared" si="57"/>
        <v>0.020414361434485422</v>
      </c>
      <c r="I183" s="30">
        <f t="shared" si="57"/>
        <v>0.018959687362883</v>
      </c>
      <c r="J183" s="30">
        <f t="shared" si="57"/>
        <v>0.020439092668010566</v>
      </c>
      <c r="K183" s="30">
        <f t="shared" si="57"/>
        <v>0</v>
      </c>
      <c r="L183" s="30">
        <f t="shared" si="57"/>
        <v>0</v>
      </c>
      <c r="M183" s="30">
        <f t="shared" si="57"/>
        <v>0</v>
      </c>
      <c r="N183" s="30">
        <f t="shared" si="57"/>
        <v>0</v>
      </c>
      <c r="O183" s="30">
        <f t="shared" si="57"/>
        <v>0</v>
      </c>
      <c r="P183" s="30">
        <f t="shared" si="57"/>
        <v>0</v>
      </c>
      <c r="Q183" s="30">
        <f t="shared" si="57"/>
        <v>0</v>
      </c>
      <c r="R183" s="30">
        <f t="shared" si="57"/>
        <v>0</v>
      </c>
      <c r="S183" s="30">
        <f t="shared" si="57"/>
        <v>0</v>
      </c>
      <c r="T183" s="30">
        <f t="shared" si="57"/>
        <v>0</v>
      </c>
      <c r="U183" s="30">
        <f t="shared" si="57"/>
        <v>0</v>
      </c>
      <c r="V183" s="30">
        <f t="shared" si="57"/>
        <v>0</v>
      </c>
      <c r="W183" s="30">
        <f t="shared" si="57"/>
        <v>0</v>
      </c>
      <c r="X183" s="30">
        <f t="shared" si="57"/>
        <v>0</v>
      </c>
      <c r="Y183" s="30">
        <f t="shared" si="57"/>
        <v>0.15963301974565372</v>
      </c>
      <c r="Z183" s="30">
        <f t="shared" si="57"/>
        <v>0.21385972085296423</v>
      </c>
      <c r="AA183" s="30">
        <f t="shared" si="57"/>
        <v>0.21555817540004565</v>
      </c>
      <c r="AB183" s="30">
        <f t="shared" si="57"/>
        <v>0.20084592405347268</v>
      </c>
      <c r="AC183" s="30">
        <f t="shared" si="57"/>
        <v>0.05427570588181141</v>
      </c>
    </row>
    <row r="184" spans="1:29" ht="15" customHeight="1">
      <c r="A184" s="18" t="s">
        <v>13</v>
      </c>
      <c r="B184" s="30">
        <f t="shared" si="57"/>
        <v>0.035328115763169736</v>
      </c>
      <c r="C184" s="30">
        <f t="shared" si="57"/>
        <v>0.0423979421646252</v>
      </c>
      <c r="D184" s="30">
        <f t="shared" si="57"/>
        <v>0.21488988720114754</v>
      </c>
      <c r="E184" s="30">
        <f t="shared" si="57"/>
        <v>0.3324448419069419</v>
      </c>
      <c r="F184" s="30">
        <f t="shared" si="57"/>
        <v>1.0311175121992031</v>
      </c>
      <c r="G184" s="30">
        <f t="shared" si="57"/>
        <v>0</v>
      </c>
      <c r="H184" s="30">
        <f t="shared" si="57"/>
        <v>0</v>
      </c>
      <c r="I184" s="30">
        <f t="shared" si="57"/>
        <v>0</v>
      </c>
      <c r="J184" s="30">
        <f t="shared" si="57"/>
        <v>0</v>
      </c>
      <c r="K184" s="30">
        <f t="shared" si="57"/>
        <v>0</v>
      </c>
      <c r="L184" s="30">
        <f t="shared" si="57"/>
        <v>0</v>
      </c>
      <c r="M184" s="30">
        <f t="shared" si="57"/>
        <v>1.2303226726608132</v>
      </c>
      <c r="N184" s="30">
        <f t="shared" si="57"/>
        <v>0</v>
      </c>
      <c r="O184" s="30">
        <f t="shared" si="57"/>
        <v>1.2637523833022357</v>
      </c>
      <c r="P184" s="30">
        <f t="shared" si="57"/>
        <v>1.0893383734671664</v>
      </c>
      <c r="Q184" s="30">
        <f t="shared" si="57"/>
        <v>1.0110184187496285</v>
      </c>
      <c r="R184" s="30">
        <f t="shared" si="57"/>
        <v>0</v>
      </c>
      <c r="S184" s="30">
        <f t="shared" si="57"/>
        <v>0.8423811994559738</v>
      </c>
      <c r="T184" s="30">
        <f t="shared" si="57"/>
        <v>0.836646995721429</v>
      </c>
      <c r="U184" s="30">
        <f t="shared" si="57"/>
        <v>0</v>
      </c>
      <c r="V184" s="30">
        <f t="shared" si="57"/>
        <v>0</v>
      </c>
      <c r="W184" s="30">
        <f t="shared" si="57"/>
        <v>0</v>
      </c>
      <c r="X184" s="30">
        <f t="shared" si="57"/>
        <v>0</v>
      </c>
      <c r="Y184" s="30">
        <f t="shared" si="57"/>
        <v>0</v>
      </c>
      <c r="Z184" s="30">
        <f t="shared" si="57"/>
        <v>0</v>
      </c>
      <c r="AA184" s="30">
        <f t="shared" si="57"/>
        <v>0</v>
      </c>
      <c r="AB184" s="30">
        <f t="shared" si="57"/>
        <v>0</v>
      </c>
      <c r="AC184" s="30">
        <f t="shared" si="57"/>
        <v>0</v>
      </c>
    </row>
    <row r="185" spans="1:29" ht="15" customHeight="1">
      <c r="A185" s="18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41"/>
      <c r="AC185" s="30"/>
    </row>
    <row r="186" spans="1:29" s="12" customFormat="1" ht="15" customHeight="1">
      <c r="A186" s="9" t="s">
        <v>18</v>
      </c>
      <c r="B186" s="29">
        <f aca="true" t="shared" si="58" ref="B186:AC186">B20/B$166*100</f>
        <v>4.559093339237054</v>
      </c>
      <c r="C186" s="29">
        <f t="shared" si="58"/>
        <v>5.569048218031233</v>
      </c>
      <c r="D186" s="29">
        <f t="shared" si="58"/>
        <v>5.503903225415019</v>
      </c>
      <c r="E186" s="29">
        <f t="shared" si="58"/>
        <v>6.327969770282216</v>
      </c>
      <c r="F186" s="29">
        <f t="shared" si="58"/>
        <v>10.77030282489635</v>
      </c>
      <c r="G186" s="29">
        <f t="shared" si="58"/>
        <v>8.70194933346573</v>
      </c>
      <c r="H186" s="29">
        <f t="shared" si="58"/>
        <v>6.598985954127828</v>
      </c>
      <c r="I186" s="29">
        <f t="shared" si="58"/>
        <v>8.649860679277726</v>
      </c>
      <c r="J186" s="29">
        <f t="shared" si="58"/>
        <v>12.195214959428933</v>
      </c>
      <c r="K186" s="29">
        <f t="shared" si="58"/>
        <v>11.41441890633741</v>
      </c>
      <c r="L186" s="29">
        <f t="shared" si="58"/>
        <v>12.997100141249133</v>
      </c>
      <c r="M186" s="29">
        <f t="shared" si="58"/>
        <v>16.29174309845291</v>
      </c>
      <c r="N186" s="29">
        <f t="shared" si="58"/>
        <v>12.188046919406338</v>
      </c>
      <c r="O186" s="29">
        <f t="shared" si="58"/>
        <v>14.670243311021542</v>
      </c>
      <c r="P186" s="29">
        <f t="shared" si="58"/>
        <v>18.05033838421213</v>
      </c>
      <c r="Q186" s="29">
        <f t="shared" si="58"/>
        <v>15.757764627771783</v>
      </c>
      <c r="R186" s="29">
        <f t="shared" si="58"/>
        <v>16.54293705803436</v>
      </c>
      <c r="S186" s="29">
        <f t="shared" si="58"/>
        <v>18.056568959583565</v>
      </c>
      <c r="T186" s="29">
        <f t="shared" si="58"/>
        <v>23.31889858250805</v>
      </c>
      <c r="U186" s="29">
        <f t="shared" si="58"/>
        <v>22.44779464965768</v>
      </c>
      <c r="V186" s="29">
        <f t="shared" si="58"/>
        <v>23.26857088016158</v>
      </c>
      <c r="W186" s="29">
        <f t="shared" si="58"/>
        <v>24.09083397303137</v>
      </c>
      <c r="X186" s="29">
        <f t="shared" si="58"/>
        <v>24.313561409994534</v>
      </c>
      <c r="Y186" s="29">
        <f t="shared" si="58"/>
        <v>25.408463191299525</v>
      </c>
      <c r="Z186" s="29">
        <f t="shared" si="58"/>
        <v>26.037448033166548</v>
      </c>
      <c r="AA186" s="29">
        <f t="shared" si="58"/>
        <v>29.61105671233743</v>
      </c>
      <c r="AB186" s="29">
        <f t="shared" si="58"/>
        <v>29.840691295122273</v>
      </c>
      <c r="AC186" s="29">
        <f t="shared" si="58"/>
        <v>9.636036843025877</v>
      </c>
    </row>
    <row r="187" spans="1:29" ht="15" customHeight="1">
      <c r="A187" s="18" t="s">
        <v>31</v>
      </c>
      <c r="B187" s="30">
        <f aca="true" t="shared" si="59" ref="B187:AC187">B21/B$166*100</f>
        <v>0.776629744860348</v>
      </c>
      <c r="C187" s="30">
        <f t="shared" si="59"/>
        <v>1.1416038501363899</v>
      </c>
      <c r="D187" s="30">
        <f t="shared" si="59"/>
        <v>1.2909097730524477</v>
      </c>
      <c r="E187" s="30">
        <f t="shared" si="59"/>
        <v>2.144400114095802</v>
      </c>
      <c r="F187" s="30">
        <f t="shared" si="59"/>
        <v>1.93215272033175</v>
      </c>
      <c r="G187" s="30">
        <f t="shared" si="59"/>
        <v>2.216195417421741</v>
      </c>
      <c r="H187" s="30">
        <f t="shared" si="59"/>
        <v>2.278774905339643</v>
      </c>
      <c r="I187" s="30">
        <f t="shared" si="59"/>
        <v>2.396401467549493</v>
      </c>
      <c r="J187" s="30">
        <f t="shared" si="59"/>
        <v>4.226961587534339</v>
      </c>
      <c r="K187" s="30">
        <f t="shared" si="59"/>
        <v>2.763226425398294</v>
      </c>
      <c r="L187" s="30">
        <f t="shared" si="59"/>
        <v>3.3639928135500194</v>
      </c>
      <c r="M187" s="30">
        <f t="shared" si="59"/>
        <v>3.0714529935232795</v>
      </c>
      <c r="N187" s="30">
        <f t="shared" si="59"/>
        <v>2.8344015123895323</v>
      </c>
      <c r="O187" s="30">
        <f t="shared" si="59"/>
        <v>2.468278330530478</v>
      </c>
      <c r="P187" s="30">
        <f t="shared" si="59"/>
        <v>2.600336972798199</v>
      </c>
      <c r="Q187" s="30">
        <f t="shared" si="59"/>
        <v>2.5066034189105153</v>
      </c>
      <c r="R187" s="30">
        <f t="shared" si="59"/>
        <v>9.4812027758606</v>
      </c>
      <c r="S187" s="30">
        <f t="shared" si="59"/>
        <v>10.21784087839379</v>
      </c>
      <c r="T187" s="30">
        <f t="shared" si="59"/>
        <v>6.850630570074519</v>
      </c>
      <c r="U187" s="30">
        <f t="shared" si="59"/>
        <v>3.1754601506429814</v>
      </c>
      <c r="V187" s="30">
        <f t="shared" si="59"/>
        <v>3.69208658222394</v>
      </c>
      <c r="W187" s="30">
        <f t="shared" si="59"/>
        <v>6.873744913982294</v>
      </c>
      <c r="X187" s="30">
        <f t="shared" si="59"/>
        <v>11.550646070694798</v>
      </c>
      <c r="Y187" s="30">
        <f t="shared" si="59"/>
        <v>12.119221001748052</v>
      </c>
      <c r="Z187" s="30">
        <f t="shared" si="59"/>
        <v>11.56545837109688</v>
      </c>
      <c r="AA187" s="30">
        <f t="shared" si="59"/>
        <v>11.954099676423803</v>
      </c>
      <c r="AB187" s="30">
        <f t="shared" si="59"/>
        <v>12.624966383103681</v>
      </c>
      <c r="AC187" s="30">
        <f t="shared" si="59"/>
        <v>4.031235772657111</v>
      </c>
    </row>
    <row r="188" spans="1:29" ht="15" customHeight="1">
      <c r="A188" s="21" t="s">
        <v>23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>
        <f aca="true" t="shared" si="60" ref="X188:AC201">X22/X$166*100</f>
        <v>10.17901738043813</v>
      </c>
      <c r="Y188" s="30">
        <f t="shared" si="60"/>
        <v>10.245408930128377</v>
      </c>
      <c r="Z188" s="30">
        <f t="shared" si="60"/>
        <v>9.814194864723175</v>
      </c>
      <c r="AA188" s="30">
        <f t="shared" si="60"/>
        <v>10.021422220522062</v>
      </c>
      <c r="AB188" s="30">
        <f t="shared" si="60"/>
        <v>10.348917560680654</v>
      </c>
      <c r="AC188" s="30">
        <f t="shared" si="60"/>
        <v>3.5097816300415197</v>
      </c>
    </row>
    <row r="189" spans="1:29" ht="15" customHeight="1">
      <c r="A189" s="21" t="s">
        <v>24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>
        <f t="shared" si="60"/>
        <v>0.5212853637639127</v>
      </c>
      <c r="Y189" s="30">
        <f t="shared" si="60"/>
        <v>0.6710154851773955</v>
      </c>
      <c r="Z189" s="30">
        <f t="shared" si="60"/>
        <v>0.6005998769909914</v>
      </c>
      <c r="AA189" s="30">
        <f t="shared" si="60"/>
        <v>0.6426947720331412</v>
      </c>
      <c r="AB189" s="30">
        <f t="shared" si="60"/>
        <v>0.752490388779328</v>
      </c>
      <c r="AC189" s="30">
        <f t="shared" si="60"/>
        <v>0.18572720940009635</v>
      </c>
    </row>
    <row r="190" spans="1:29" ht="15" customHeight="1">
      <c r="A190" s="21" t="s">
        <v>25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>
        <f t="shared" si="60"/>
        <v>0.8503433264927541</v>
      </c>
      <c r="Y190" s="30">
        <f t="shared" si="60"/>
        <v>1.2027965864422805</v>
      </c>
      <c r="Z190" s="30">
        <f t="shared" si="60"/>
        <v>1.1506636293827146</v>
      </c>
      <c r="AA190" s="30">
        <f t="shared" si="60"/>
        <v>1.2899826838686</v>
      </c>
      <c r="AB190" s="30">
        <f t="shared" si="60"/>
        <v>1.5235584336436987</v>
      </c>
      <c r="AC190" s="30">
        <f t="shared" si="60"/>
        <v>0.33572693321549457</v>
      </c>
    </row>
    <row r="191" spans="1:29" ht="15" customHeight="1">
      <c r="A191" s="18" t="s">
        <v>14</v>
      </c>
      <c r="B191" s="30">
        <f aca="true" t="shared" si="61" ref="B191:W191">B25/B$166*100</f>
        <v>2.620168585768422</v>
      </c>
      <c r="C191" s="30">
        <f t="shared" si="61"/>
        <v>3.049118674005963</v>
      </c>
      <c r="D191" s="30">
        <f t="shared" si="61"/>
        <v>2.689395360525933</v>
      </c>
      <c r="E191" s="30">
        <f t="shared" si="61"/>
        <v>1.6405847552583521</v>
      </c>
      <c r="F191" s="30">
        <f t="shared" si="61"/>
        <v>2.4778468223645036</v>
      </c>
      <c r="G191" s="30">
        <f t="shared" si="61"/>
        <v>2.9319129657671974</v>
      </c>
      <c r="H191" s="30">
        <f t="shared" si="61"/>
        <v>1.898666474698391</v>
      </c>
      <c r="I191" s="30">
        <f t="shared" si="61"/>
        <v>3.68041134264254</v>
      </c>
      <c r="J191" s="30">
        <f t="shared" si="61"/>
        <v>4.230519810144559</v>
      </c>
      <c r="K191" s="30">
        <f t="shared" si="61"/>
        <v>4.352584574636074</v>
      </c>
      <c r="L191" s="30">
        <f t="shared" si="61"/>
        <v>5.336266008166883</v>
      </c>
      <c r="M191" s="30">
        <f t="shared" si="61"/>
        <v>6.837119718225626</v>
      </c>
      <c r="N191" s="30">
        <f t="shared" si="61"/>
        <v>4.549686575151828</v>
      </c>
      <c r="O191" s="30">
        <f t="shared" si="61"/>
        <v>4.475518710012027</v>
      </c>
      <c r="P191" s="30">
        <f t="shared" si="61"/>
        <v>8.126292965944009</v>
      </c>
      <c r="Q191" s="30">
        <f t="shared" si="61"/>
        <v>6.995602782866898</v>
      </c>
      <c r="R191" s="30">
        <f t="shared" si="61"/>
        <v>1.4319537663866877</v>
      </c>
      <c r="S191" s="30">
        <f t="shared" si="61"/>
        <v>1.3456397964687499</v>
      </c>
      <c r="T191" s="30">
        <f t="shared" si="61"/>
        <v>0.9176168669988544</v>
      </c>
      <c r="U191" s="30">
        <f t="shared" si="61"/>
        <v>3.857589670106261</v>
      </c>
      <c r="V191" s="30">
        <f t="shared" si="61"/>
        <v>4.623041325649577</v>
      </c>
      <c r="W191" s="30">
        <f t="shared" si="61"/>
        <v>1.3011243792038658</v>
      </c>
      <c r="X191" s="30">
        <f t="shared" si="60"/>
        <v>0.6956530688005491</v>
      </c>
      <c r="Y191" s="30">
        <f t="shared" si="60"/>
        <v>1.0212523529978963</v>
      </c>
      <c r="Z191" s="30">
        <f t="shared" si="60"/>
        <v>0.8417153683956579</v>
      </c>
      <c r="AA191" s="30">
        <f t="shared" si="60"/>
        <v>0.9829501751863488</v>
      </c>
      <c r="AB191" s="30">
        <f t="shared" si="60"/>
        <v>1.4307129114988442</v>
      </c>
      <c r="AC191" s="30">
        <f t="shared" si="60"/>
        <v>0.21138208912170225</v>
      </c>
    </row>
    <row r="192" spans="1:29" ht="15" customHeight="1">
      <c r="A192" s="22" t="s">
        <v>26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>
        <f t="shared" si="60"/>
        <v>0.4363209080565639</v>
      </c>
      <c r="Y192" s="30">
        <f t="shared" si="60"/>
        <v>0.7990028033333942</v>
      </c>
      <c r="Z192" s="30">
        <f t="shared" si="60"/>
        <v>0.659680374852628</v>
      </c>
      <c r="AA192" s="30">
        <f t="shared" si="60"/>
        <v>0.8116077254229583</v>
      </c>
      <c r="AB192" s="30">
        <f t="shared" si="60"/>
        <v>1.281041634756098</v>
      </c>
      <c r="AC192" s="30">
        <f t="shared" si="60"/>
        <v>0.16077681522329523</v>
      </c>
    </row>
    <row r="193" spans="1:29" ht="15" customHeight="1">
      <c r="A193" s="22" t="s">
        <v>27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>
        <f t="shared" si="60"/>
        <v>0.25933216074398524</v>
      </c>
      <c r="Y193" s="30">
        <f t="shared" si="60"/>
        <v>0.22224954966450203</v>
      </c>
      <c r="Z193" s="30">
        <f t="shared" si="60"/>
        <v>0.18203499354302996</v>
      </c>
      <c r="AA193" s="30">
        <f t="shared" si="60"/>
        <v>0.17134244976339058</v>
      </c>
      <c r="AB193" s="30">
        <f t="shared" si="60"/>
        <v>0.14967127674274605</v>
      </c>
      <c r="AC193" s="30">
        <f t="shared" si="60"/>
        <v>0.05060527389840702</v>
      </c>
    </row>
    <row r="194" spans="1:29" ht="15" customHeight="1">
      <c r="A194" s="18" t="s">
        <v>15</v>
      </c>
      <c r="B194" s="30">
        <f aca="true" t="shared" si="62" ref="B194:W194">B28/B$166*100</f>
        <v>1.0763299269179045</v>
      </c>
      <c r="C194" s="30">
        <f t="shared" si="62"/>
        <v>1.039142156571879</v>
      </c>
      <c r="D194" s="30">
        <f t="shared" si="62"/>
        <v>1.0228863327430993</v>
      </c>
      <c r="E194" s="30">
        <f t="shared" si="62"/>
        <v>0.9915756386956661</v>
      </c>
      <c r="F194" s="30">
        <f t="shared" si="62"/>
        <v>3.5459644890298936</v>
      </c>
      <c r="G194" s="30">
        <f t="shared" si="62"/>
        <v>2.227366382841397</v>
      </c>
      <c r="H194" s="30">
        <f t="shared" si="62"/>
        <v>1.6096811231952588</v>
      </c>
      <c r="I194" s="30">
        <f t="shared" si="62"/>
        <v>1.803009855168861</v>
      </c>
      <c r="J194" s="30">
        <f t="shared" si="62"/>
        <v>2.5333717491139414</v>
      </c>
      <c r="K194" s="30">
        <f t="shared" si="62"/>
        <v>2.5621282084881507</v>
      </c>
      <c r="L194" s="30">
        <f t="shared" si="62"/>
        <v>2.8766874458501115</v>
      </c>
      <c r="M194" s="30">
        <f t="shared" si="62"/>
        <v>6.383170386704</v>
      </c>
      <c r="N194" s="30">
        <f t="shared" si="62"/>
        <v>4.571711074014699</v>
      </c>
      <c r="O194" s="30">
        <f t="shared" si="62"/>
        <v>4.5089281838323325</v>
      </c>
      <c r="P194" s="30">
        <f t="shared" si="62"/>
        <v>5.242661476224838</v>
      </c>
      <c r="Q194" s="30">
        <f t="shared" si="62"/>
        <v>3.745907406651266</v>
      </c>
      <c r="R194" s="30">
        <f t="shared" si="62"/>
        <v>4.493509840810599</v>
      </c>
      <c r="S194" s="30">
        <f t="shared" si="62"/>
        <v>4.928541849849861</v>
      </c>
      <c r="T194" s="30">
        <f t="shared" si="62"/>
        <v>12.957830578087679</v>
      </c>
      <c r="U194" s="30">
        <f t="shared" si="62"/>
        <v>14.23621792856017</v>
      </c>
      <c r="V194" s="30">
        <f t="shared" si="62"/>
        <v>14.77240088530264</v>
      </c>
      <c r="W194" s="30">
        <f t="shared" si="62"/>
        <v>14.60126941799193</v>
      </c>
      <c r="X194" s="30">
        <f t="shared" si="60"/>
        <v>9.175603324907804</v>
      </c>
      <c r="Y194" s="30">
        <f t="shared" si="60"/>
        <v>9.6976724293</v>
      </c>
      <c r="Z194" s="30">
        <f t="shared" si="60"/>
        <v>10.31300566082598</v>
      </c>
      <c r="AA194" s="30">
        <f t="shared" si="60"/>
        <v>12.726484323366128</v>
      </c>
      <c r="AB194" s="30">
        <f t="shared" si="60"/>
        <v>14.404022260863963</v>
      </c>
      <c r="AC194" s="30">
        <f t="shared" si="60"/>
        <v>4.646361114435556</v>
      </c>
    </row>
    <row r="195" spans="1:29" ht="15" customHeight="1">
      <c r="A195" s="21" t="s">
        <v>28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>
        <f t="shared" si="60"/>
        <v>6.248401839965995</v>
      </c>
      <c r="Y195" s="30">
        <f t="shared" si="60"/>
        <v>6.526265244140632</v>
      </c>
      <c r="Z195" s="30">
        <f t="shared" si="60"/>
        <v>5.63637305076751</v>
      </c>
      <c r="AA195" s="30">
        <f t="shared" si="60"/>
        <v>7.96267815967915</v>
      </c>
      <c r="AB195" s="30">
        <f t="shared" si="60"/>
        <v>9.653807535025589</v>
      </c>
      <c r="AC195" s="30">
        <f t="shared" si="60"/>
        <v>3.1251125145380505</v>
      </c>
    </row>
    <row r="196" spans="1:29" ht="15" customHeight="1">
      <c r="A196" s="21" t="s">
        <v>29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>
        <f t="shared" si="60"/>
        <v>2.9272014849418095</v>
      </c>
      <c r="Y196" s="30">
        <f t="shared" si="60"/>
        <v>3.1714071851593686</v>
      </c>
      <c r="Z196" s="30">
        <f t="shared" si="60"/>
        <v>4.676632610058468</v>
      </c>
      <c r="AA196" s="30">
        <f t="shared" si="60"/>
        <v>4.763806163686978</v>
      </c>
      <c r="AB196" s="30">
        <f t="shared" si="60"/>
        <v>4.750214725838375</v>
      </c>
      <c r="AC196" s="30">
        <f t="shared" si="60"/>
        <v>1.5212485998975047</v>
      </c>
    </row>
    <row r="197" spans="1:29" ht="15" customHeight="1">
      <c r="A197" s="18" t="s">
        <v>16</v>
      </c>
      <c r="B197" s="30">
        <f aca="true" t="shared" si="63" ref="B197:W201">B31/B$166*100</f>
        <v>0.022374473316674165</v>
      </c>
      <c r="C197" s="30">
        <f t="shared" si="63"/>
        <v>0.016880662158137813</v>
      </c>
      <c r="D197" s="30">
        <f t="shared" si="63"/>
        <v>0.0020939331274167847</v>
      </c>
      <c r="E197" s="30">
        <f t="shared" si="63"/>
        <v>0.004886328384983923</v>
      </c>
      <c r="F197" s="30">
        <f t="shared" si="63"/>
        <v>0</v>
      </c>
      <c r="G197" s="30">
        <f t="shared" si="63"/>
        <v>0.8899535784325894</v>
      </c>
      <c r="H197" s="30">
        <f t="shared" si="63"/>
        <v>0</v>
      </c>
      <c r="I197" s="30">
        <f t="shared" si="63"/>
        <v>0</v>
      </c>
      <c r="J197" s="30">
        <f t="shared" si="63"/>
        <v>0</v>
      </c>
      <c r="K197" s="30">
        <f t="shared" si="63"/>
        <v>0</v>
      </c>
      <c r="L197" s="30">
        <f t="shared" si="63"/>
        <v>0</v>
      </c>
      <c r="M197" s="30">
        <f t="shared" si="63"/>
        <v>0</v>
      </c>
      <c r="N197" s="30">
        <f t="shared" si="63"/>
        <v>0</v>
      </c>
      <c r="O197" s="30">
        <f t="shared" si="63"/>
        <v>1.0710233320485087</v>
      </c>
      <c r="P197" s="30">
        <f t="shared" si="63"/>
        <v>0.6330067007862576</v>
      </c>
      <c r="Q197" s="30">
        <f t="shared" si="63"/>
        <v>1.0429257859042296</v>
      </c>
      <c r="R197" s="30">
        <f t="shared" si="63"/>
        <v>0.7953755380458761</v>
      </c>
      <c r="S197" s="30">
        <f t="shared" si="63"/>
        <v>0.5815909331810323</v>
      </c>
      <c r="T197" s="30">
        <f t="shared" si="63"/>
        <v>1.6305893817627697</v>
      </c>
      <c r="U197" s="30">
        <f t="shared" si="63"/>
        <v>0.23569489346871286</v>
      </c>
      <c r="V197" s="30">
        <f t="shared" si="63"/>
        <v>0.18104208698542465</v>
      </c>
      <c r="W197" s="30">
        <f t="shared" si="63"/>
        <v>0.13416379068776135</v>
      </c>
      <c r="X197" s="30">
        <f t="shared" si="60"/>
        <v>0.10038546980514061</v>
      </c>
      <c r="Y197" s="30">
        <f t="shared" si="60"/>
        <v>0.14999371690901653</v>
      </c>
      <c r="Z197" s="30">
        <f t="shared" si="60"/>
        <v>0.13569093568116372</v>
      </c>
      <c r="AA197" s="30">
        <f t="shared" si="60"/>
        <v>0.09952139865753537</v>
      </c>
      <c r="AB197" s="30">
        <f t="shared" si="60"/>
        <v>0.06653582376647238</v>
      </c>
      <c r="AC197" s="30">
        <f t="shared" si="60"/>
        <v>0.01853781734377925</v>
      </c>
    </row>
    <row r="198" spans="1:29" ht="15" customHeight="1">
      <c r="A198" s="18" t="s">
        <v>13</v>
      </c>
      <c r="B198" s="30">
        <f t="shared" si="63"/>
        <v>0.06359060837370553</v>
      </c>
      <c r="C198" s="30">
        <f t="shared" si="63"/>
        <v>0.32230287515886386</v>
      </c>
      <c r="D198" s="30">
        <f t="shared" si="63"/>
        <v>0.49861782596612186</v>
      </c>
      <c r="E198" s="30">
        <f t="shared" si="63"/>
        <v>1.5465229338474118</v>
      </c>
      <c r="F198" s="30">
        <f t="shared" si="63"/>
        <v>0</v>
      </c>
      <c r="G198" s="30">
        <f t="shared" si="63"/>
        <v>0.4365209890028051</v>
      </c>
      <c r="H198" s="30">
        <f t="shared" si="63"/>
        <v>0.8118634508945356</v>
      </c>
      <c r="I198" s="30">
        <f t="shared" si="63"/>
        <v>0.7700380139168329</v>
      </c>
      <c r="J198" s="30">
        <f t="shared" si="63"/>
        <v>1.2043618126360935</v>
      </c>
      <c r="K198" s="30">
        <f t="shared" si="63"/>
        <v>1.736479697814891</v>
      </c>
      <c r="L198" s="30">
        <f t="shared" si="63"/>
        <v>1.4201538736821173</v>
      </c>
      <c r="M198" s="30">
        <f t="shared" si="63"/>
        <v>0</v>
      </c>
      <c r="N198" s="30">
        <f t="shared" si="63"/>
        <v>0.23224775785027907</v>
      </c>
      <c r="O198" s="30">
        <f t="shared" si="63"/>
        <v>1.2077302684381226</v>
      </c>
      <c r="P198" s="30">
        <f t="shared" si="63"/>
        <v>1.3332683374691303</v>
      </c>
      <c r="Q198" s="30">
        <f t="shared" si="63"/>
        <v>1.0312193057858057</v>
      </c>
      <c r="R198" s="30">
        <f t="shared" si="63"/>
        <v>0.34089513693059675</v>
      </c>
      <c r="S198" s="30">
        <f t="shared" si="63"/>
        <v>0.9829555016901306</v>
      </c>
      <c r="T198" s="30">
        <f t="shared" si="63"/>
        <v>0.9622311855842289</v>
      </c>
      <c r="U198" s="30">
        <f t="shared" si="63"/>
        <v>0.9428320068795539</v>
      </c>
      <c r="V198" s="30">
        <f t="shared" si="63"/>
        <v>0</v>
      </c>
      <c r="W198" s="30">
        <f t="shared" si="63"/>
        <v>1.1805314711655162</v>
      </c>
      <c r="X198" s="30">
        <f t="shared" si="60"/>
        <v>1.9686636378288422</v>
      </c>
      <c r="Y198" s="30">
        <f t="shared" si="60"/>
        <v>0.995284621182903</v>
      </c>
      <c r="Z198" s="30">
        <f t="shared" si="60"/>
        <v>2.675760269519622</v>
      </c>
      <c r="AA198" s="30">
        <f t="shared" si="60"/>
        <v>2.3108246788985243</v>
      </c>
      <c r="AB198" s="30">
        <f t="shared" si="60"/>
        <v>0.35385532533098824</v>
      </c>
      <c r="AC198" s="30">
        <f t="shared" si="60"/>
        <v>0.23450543009614294</v>
      </c>
    </row>
    <row r="199" spans="1:29" ht="15" customHeight="1">
      <c r="A199" s="18" t="s">
        <v>10</v>
      </c>
      <c r="B199" s="30">
        <f t="shared" si="63"/>
        <v>0</v>
      </c>
      <c r="C199" s="30">
        <f t="shared" si="63"/>
        <v>0</v>
      </c>
      <c r="D199" s="30">
        <f t="shared" si="63"/>
        <v>0</v>
      </c>
      <c r="E199" s="30">
        <f t="shared" si="63"/>
        <v>0</v>
      </c>
      <c r="F199" s="30">
        <f t="shared" si="63"/>
        <v>2.8143387931702017</v>
      </c>
      <c r="G199" s="30">
        <f t="shared" si="63"/>
        <v>0</v>
      </c>
      <c r="H199" s="30">
        <f t="shared" si="63"/>
        <v>0</v>
      </c>
      <c r="I199" s="30">
        <f t="shared" si="63"/>
        <v>0</v>
      </c>
      <c r="J199" s="30">
        <f t="shared" si="63"/>
        <v>0</v>
      </c>
      <c r="K199" s="30">
        <f t="shared" si="63"/>
        <v>0</v>
      </c>
      <c r="L199" s="30">
        <f t="shared" si="63"/>
        <v>0</v>
      </c>
      <c r="M199" s="30">
        <f t="shared" si="63"/>
        <v>0</v>
      </c>
      <c r="N199" s="30">
        <f t="shared" si="63"/>
        <v>0</v>
      </c>
      <c r="O199" s="30">
        <f t="shared" si="63"/>
        <v>0.9387644861600717</v>
      </c>
      <c r="P199" s="30">
        <f t="shared" si="63"/>
        <v>0.11477193098969013</v>
      </c>
      <c r="Q199" s="30">
        <f t="shared" si="63"/>
        <v>0.4355059276530654</v>
      </c>
      <c r="R199" s="30">
        <f t="shared" si="63"/>
        <v>0</v>
      </c>
      <c r="S199" s="30">
        <f t="shared" si="63"/>
        <v>0</v>
      </c>
      <c r="T199" s="30">
        <f t="shared" si="63"/>
        <v>0</v>
      </c>
      <c r="U199" s="30">
        <f t="shared" si="63"/>
        <v>0</v>
      </c>
      <c r="V199" s="30">
        <f t="shared" si="63"/>
        <v>0</v>
      </c>
      <c r="W199" s="30">
        <f t="shared" si="63"/>
        <v>0</v>
      </c>
      <c r="X199" s="30">
        <f t="shared" si="60"/>
        <v>0</v>
      </c>
      <c r="Y199" s="30">
        <f t="shared" si="60"/>
        <v>0</v>
      </c>
      <c r="Z199" s="30">
        <f t="shared" si="60"/>
        <v>0</v>
      </c>
      <c r="AA199" s="30">
        <f t="shared" si="60"/>
        <v>0</v>
      </c>
      <c r="AB199" s="30">
        <f t="shared" si="60"/>
        <v>0</v>
      </c>
      <c r="AC199" s="30">
        <f t="shared" si="60"/>
        <v>0</v>
      </c>
    </row>
    <row r="200" spans="1:29" ht="15" customHeight="1">
      <c r="A200" s="18" t="s">
        <v>21</v>
      </c>
      <c r="B200" s="30">
        <f t="shared" si="63"/>
        <v>0</v>
      </c>
      <c r="C200" s="30">
        <f t="shared" si="63"/>
        <v>0</v>
      </c>
      <c r="D200" s="30">
        <f t="shared" si="63"/>
        <v>0</v>
      </c>
      <c r="E200" s="30">
        <f t="shared" si="63"/>
        <v>0</v>
      </c>
      <c r="F200" s="30">
        <f t="shared" si="63"/>
        <v>0</v>
      </c>
      <c r="G200" s="30">
        <f t="shared" si="63"/>
        <v>0</v>
      </c>
      <c r="H200" s="30">
        <f t="shared" si="63"/>
        <v>0</v>
      </c>
      <c r="I200" s="30">
        <f t="shared" si="63"/>
        <v>0</v>
      </c>
      <c r="J200" s="30">
        <f t="shared" si="63"/>
        <v>0</v>
      </c>
      <c r="K200" s="30">
        <f t="shared" si="63"/>
        <v>0</v>
      </c>
      <c r="L200" s="30">
        <f t="shared" si="63"/>
        <v>0</v>
      </c>
      <c r="M200" s="30">
        <f t="shared" si="63"/>
        <v>0</v>
      </c>
      <c r="N200" s="30">
        <f t="shared" si="63"/>
        <v>0</v>
      </c>
      <c r="O200" s="30">
        <f t="shared" si="63"/>
        <v>0</v>
      </c>
      <c r="P200" s="30">
        <f t="shared" si="63"/>
        <v>0</v>
      </c>
      <c r="Q200" s="30">
        <f t="shared" si="63"/>
        <v>0</v>
      </c>
      <c r="R200" s="30">
        <f t="shared" si="63"/>
        <v>0</v>
      </c>
      <c r="S200" s="30">
        <f t="shared" si="63"/>
        <v>0</v>
      </c>
      <c r="T200" s="30">
        <f t="shared" si="63"/>
        <v>0</v>
      </c>
      <c r="U200" s="30">
        <f t="shared" si="63"/>
        <v>0</v>
      </c>
      <c r="V200" s="30">
        <f t="shared" si="63"/>
        <v>0</v>
      </c>
      <c r="W200" s="30">
        <f t="shared" si="63"/>
        <v>0</v>
      </c>
      <c r="X200" s="30">
        <f t="shared" si="60"/>
        <v>0.8226098379574044</v>
      </c>
      <c r="Y200" s="30">
        <f t="shared" si="60"/>
        <v>1.4250390691616515</v>
      </c>
      <c r="Z200" s="30">
        <f t="shared" si="60"/>
        <v>0.5058174276472488</v>
      </c>
      <c r="AA200" s="30">
        <f t="shared" si="60"/>
        <v>1.5371764598050948</v>
      </c>
      <c r="AB200" s="30">
        <f t="shared" si="60"/>
        <v>0.960598590558324</v>
      </c>
      <c r="AC200" s="30">
        <f t="shared" si="60"/>
        <v>0.49401461937158797</v>
      </c>
    </row>
    <row r="201" spans="1:29" ht="15" customHeight="1">
      <c r="A201" s="18" t="s">
        <v>22</v>
      </c>
      <c r="B201" s="30">
        <f t="shared" si="63"/>
        <v>0</v>
      </c>
      <c r="C201" s="30">
        <f t="shared" si="63"/>
        <v>0</v>
      </c>
      <c r="D201" s="30">
        <f t="shared" si="63"/>
        <v>0</v>
      </c>
      <c r="E201" s="30">
        <f t="shared" si="63"/>
        <v>0</v>
      </c>
      <c r="F201" s="30">
        <f t="shared" si="63"/>
        <v>0</v>
      </c>
      <c r="G201" s="30">
        <f t="shared" si="63"/>
        <v>0</v>
      </c>
      <c r="H201" s="30">
        <f t="shared" si="63"/>
        <v>0</v>
      </c>
      <c r="I201" s="30">
        <f t="shared" si="63"/>
        <v>0</v>
      </c>
      <c r="J201" s="30">
        <f t="shared" si="63"/>
        <v>0</v>
      </c>
      <c r="K201" s="30">
        <f t="shared" si="63"/>
        <v>0</v>
      </c>
      <c r="L201" s="30">
        <f t="shared" si="63"/>
        <v>0</v>
      </c>
      <c r="M201" s="30">
        <f t="shared" si="63"/>
        <v>0</v>
      </c>
      <c r="N201" s="30">
        <f t="shared" si="63"/>
        <v>0</v>
      </c>
      <c r="O201" s="30">
        <f t="shared" si="63"/>
        <v>0</v>
      </c>
      <c r="P201" s="30">
        <f t="shared" si="63"/>
        <v>0</v>
      </c>
      <c r="Q201" s="30">
        <f t="shared" si="63"/>
        <v>0</v>
      </c>
      <c r="R201" s="30">
        <f t="shared" si="63"/>
        <v>0</v>
      </c>
      <c r="S201" s="30">
        <f t="shared" si="63"/>
        <v>0</v>
      </c>
      <c r="T201" s="30">
        <f t="shared" si="63"/>
        <v>0</v>
      </c>
      <c r="U201" s="30">
        <f t="shared" si="63"/>
        <v>0</v>
      </c>
      <c r="V201" s="30">
        <f t="shared" si="63"/>
        <v>0</v>
      </c>
      <c r="W201" s="30">
        <f t="shared" si="63"/>
        <v>0</v>
      </c>
      <c r="X201" s="30">
        <f t="shared" si="60"/>
        <v>0</v>
      </c>
      <c r="Y201" s="30">
        <f t="shared" si="60"/>
        <v>0</v>
      </c>
      <c r="Z201" s="30">
        <f t="shared" si="60"/>
        <v>0</v>
      </c>
      <c r="AA201" s="30">
        <f t="shared" si="60"/>
        <v>0</v>
      </c>
      <c r="AB201" s="30">
        <f t="shared" si="60"/>
        <v>0</v>
      </c>
      <c r="AC201" s="30">
        <f t="shared" si="60"/>
        <v>0</v>
      </c>
    </row>
    <row r="202" spans="1:29" ht="1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="7" customFormat="1" ht="15" customHeight="1">
      <c r="A203" s="28" t="s">
        <v>30</v>
      </c>
    </row>
    <row r="204" spans="1:29" ht="15" customHeight="1">
      <c r="A204" s="28" t="s">
        <v>39</v>
      </c>
      <c r="AC204" s="1" t="s">
        <v>34</v>
      </c>
    </row>
    <row r="205" spans="20:29" ht="15" customHeight="1">
      <c r="T205" s="2"/>
      <c r="U205" s="2"/>
      <c r="V205" s="2"/>
      <c r="W205" s="2"/>
      <c r="X205" s="2"/>
      <c r="Y205" s="23"/>
      <c r="Z205" s="23"/>
      <c r="AA205" s="23"/>
      <c r="AB205" s="23"/>
      <c r="AC205" s="23"/>
    </row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2009-08-28T21:16:29Z</dcterms:created>
  <dcterms:modified xsi:type="dcterms:W3CDTF">2009-09-01T16:53:23Z</dcterms:modified>
  <cp:category/>
  <cp:version/>
  <cp:contentType/>
  <cp:contentStatus/>
</cp:coreProperties>
</file>